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.starezsport.cz@SSL\DavWWWRoot\Zakzky 2025\VZ-137-2025_VYMENA OKEN A DVERI MBS\administrace\a_VZ_VYMENA OKEN A DVERI MBS_ZD\"/>
    </mc:Choice>
  </mc:AlternateContent>
  <bookViews>
    <workbookView xWindow="28680" yWindow="-120" windowWidth="23250" windowHeight="14610" activeTab="2"/>
  </bookViews>
  <sheets>
    <sheet name="VV SOUHRN" sheetId="1" r:id="rId1"/>
    <sheet name="VzorPolozky" sheetId="10" state="hidden" r:id="rId2"/>
    <sheet name="Položky" sheetId="14" r:id="rId3"/>
  </sheets>
  <externalReferences>
    <externalReference r:id="rId4"/>
  </externalReferences>
  <definedNames>
    <definedName name="CelkemDPHVypocet" localSheetId="0">'VV SOUHRN'!$H$45</definedName>
    <definedName name="CenaCelkem">'VV SOUHRN'!$G$32</definedName>
    <definedName name="CenaCelkemBezDPH">'VV SOUHRN'!$G$31</definedName>
    <definedName name="CenaCelkemVypocet" localSheetId="0">'VV SOUHRN'!$I$45</definedName>
    <definedName name="cisloobjektu">'VV SOUHRN'!$D$3</definedName>
    <definedName name="CisloRozpoctu">'[1]Krycí list'!$C$2</definedName>
    <definedName name="CisloStavby" localSheetId="0">'VV SOUHRN'!$D$2</definedName>
    <definedName name="cislostavby">'[1]Krycí list'!$A$7</definedName>
    <definedName name="CisloStavebnihoRozpoctu">'VV SOUHRN'!$D$4</definedName>
    <definedName name="dadresa">'VV SOUHRN'!$D$12:$G$12</definedName>
    <definedName name="DIČ" localSheetId="0">'VV SOUHRN'!$I$12</definedName>
    <definedName name="dmisto">'VV SOUHRN'!$E$13:$G$13</definedName>
    <definedName name="DPHSni">'VV SOUHRN'!#REF!</definedName>
    <definedName name="DPHZakl">'VV SOUHRN'!$G$29</definedName>
    <definedName name="dpsc" localSheetId="0">'VV SOUHRN'!$D$13</definedName>
    <definedName name="IČO" localSheetId="0">'VV SOUHRN'!$I$11</definedName>
    <definedName name="Mena">'VV SOUHRN'!$J$32</definedName>
    <definedName name="MistoStavby">'VV SOUHRN'!$D$4</definedName>
    <definedName name="nazevobjektu">'VV SOUHRN'!$E$3</definedName>
    <definedName name="NazevRozpoctu">'[1]Krycí list'!$D$2</definedName>
    <definedName name="NazevStavby" localSheetId="0">'VV SOUHRN'!$E$2</definedName>
    <definedName name="nazevstavby">'[1]Krycí list'!$C$7</definedName>
    <definedName name="NazevStavebnihoRozpoctu">'VV SOUHRN'!$E$4</definedName>
    <definedName name="oadresa">'VV SOUHRN'!$D$6</definedName>
    <definedName name="Objednatel" localSheetId="0">'VV SOUHRN'!$D$5</definedName>
    <definedName name="Objekt" localSheetId="0">'VV SOUHRN'!$B$41</definedName>
    <definedName name="_xlnm.Print_Area" localSheetId="0">'VV SOUHRN'!$A$1:$J$47</definedName>
    <definedName name="odic" localSheetId="0">'VV SOUHRN'!$I$6</definedName>
    <definedName name="oico" localSheetId="0">'VV SOUHRN'!$I$5</definedName>
    <definedName name="omisto" localSheetId="0">'VV SOUHRN'!$E$7</definedName>
    <definedName name="onazev" localSheetId="0">'VV SOUHRN'!$D$6</definedName>
    <definedName name="opsc" localSheetId="0">'VV SOUHRN'!$D$7</definedName>
    <definedName name="padresa">'VV SOUHRN'!$D$9</definedName>
    <definedName name="pdic">'VV SOUHRN'!$I$9</definedName>
    <definedName name="pico">'VV SOUHRN'!$I$8</definedName>
    <definedName name="pmisto">'VV SOUHRN'!$E$10</definedName>
    <definedName name="PocetMJ">#REF!</definedName>
    <definedName name="PoptavkaID">'VV SOUHRN'!$A$1</definedName>
    <definedName name="pPSC">'VV SOUHRN'!$D$10</definedName>
    <definedName name="Projektant">'VV SOUHRN'!$D$8</definedName>
    <definedName name="SazbaDPH1" localSheetId="0">'VV SOUHRN'!#REF!</definedName>
    <definedName name="SazbaDPH1">'[1]Krycí list'!$C$30</definedName>
    <definedName name="SazbaDPH2" localSheetId="0">'VV SOUHRN'!$E$28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'VV SOUHRN'!$D$14</definedName>
    <definedName name="Z_B7E7C763_C459_487D_8ABA_5CFDDFBD5A84_.wvu.Cols" localSheetId="0" hidden="1">'VV SOUHRN'!$A:$A</definedName>
    <definedName name="Z_B7E7C763_C459_487D_8ABA_5CFDDFBD5A84_.wvu.PrintArea" localSheetId="0" hidden="1">'VV SOUHRN'!$B$1:$J$39</definedName>
    <definedName name="ZakladDPHSni">'VV SOUHRN'!#REF!</definedName>
    <definedName name="ZakladDPHSniVypocet" localSheetId="0">'VV SOUHRN'!$F$45</definedName>
    <definedName name="ZakladDPHZakl">'VV SOUHRN'!$G$28</definedName>
    <definedName name="ZakladDPHZaklVypocet" localSheetId="0">'VV SOUHRN'!$G$45</definedName>
    <definedName name="ZaObjednatele">'VV SOUHRN'!$G$37</definedName>
    <definedName name="Zaokrouhleni">'VV SOUHRN'!$G$30</definedName>
    <definedName name="ZaZhotovitele">'VV SOUHRN'!$D$37</definedName>
    <definedName name="Zhotovitel">'VV SOUHRN'!$D$11:$G$11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D13" i="14" l="1"/>
  <c r="D12" i="14" s="1"/>
  <c r="C12" i="14"/>
  <c r="D10" i="14"/>
  <c r="D9" i="14" s="1"/>
  <c r="C9" i="14"/>
  <c r="D6" i="14"/>
  <c r="D5" i="14"/>
  <c r="D4" i="14"/>
  <c r="C3" i="14"/>
  <c r="D3" i="14" l="1"/>
  <c r="I22" i="1"/>
  <c r="I21" i="1"/>
  <c r="I20" i="1"/>
  <c r="I19" i="1"/>
  <c r="I18" i="1"/>
  <c r="I17" i="1"/>
  <c r="I16" i="1"/>
  <c r="D38" i="14" l="1"/>
  <c r="D55" i="14" s="1"/>
  <c r="D37" i="14"/>
  <c r="D36" i="14"/>
  <c r="C35" i="14"/>
  <c r="D33" i="14"/>
  <c r="D32" i="14"/>
  <c r="C31" i="14"/>
  <c r="D29" i="14"/>
  <c r="D28" i="14"/>
  <c r="C27" i="14"/>
  <c r="D25" i="14"/>
  <c r="D24" i="14"/>
  <c r="C23" i="14"/>
  <c r="D21" i="14"/>
  <c r="D20" i="14"/>
  <c r="C19" i="14"/>
  <c r="D17" i="14"/>
  <c r="D16" i="14"/>
  <c r="C15" i="14"/>
  <c r="D54" i="14" l="1"/>
  <c r="D44" i="14"/>
  <c r="I25" i="1"/>
  <c r="D15" i="14"/>
  <c r="D19" i="14"/>
  <c r="D27" i="14"/>
  <c r="D35" i="14"/>
  <c r="D31" i="14"/>
  <c r="D23" i="14"/>
  <c r="I24" i="1" l="1"/>
  <c r="D57" i="14" l="1"/>
  <c r="D59" i="14" s="1"/>
  <c r="D58" i="14" s="1"/>
  <c r="I23" i="1"/>
  <c r="G28" i="1" s="1"/>
  <c r="A28" i="1" s="1"/>
  <c r="J28" i="1"/>
  <c r="F44" i="1" l="1"/>
  <c r="F42" i="1" l="1"/>
  <c r="F43" i="1"/>
  <c r="J31" i="1"/>
  <c r="J29" i="1"/>
  <c r="G41" i="1"/>
  <c r="F41" i="1"/>
  <c r="J30" i="1"/>
  <c r="E29" i="1"/>
  <c r="F45" i="1" l="1"/>
  <c r="G43" i="1"/>
  <c r="H43" i="1" s="1"/>
  <c r="I43" i="1" s="1"/>
  <c r="G42" i="1"/>
  <c r="G45" i="1" s="1"/>
  <c r="G44" i="1"/>
  <c r="H44" i="1" s="1"/>
  <c r="I44" i="1" s="1"/>
  <c r="A29" i="1" l="1"/>
  <c r="H42" i="1"/>
  <c r="G31" i="1"/>
  <c r="G29" i="1" l="1"/>
  <c r="G32" i="1" s="1"/>
  <c r="I42" i="1"/>
  <c r="I45" i="1" s="1"/>
  <c r="H45" i="1"/>
  <c r="A30" i="1" l="1"/>
  <c r="A32" i="1" s="1"/>
  <c r="J42" i="1"/>
  <c r="J45" i="1" s="1"/>
  <c r="J44" i="1"/>
  <c r="J43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<sst xmlns="http://schemas.openxmlformats.org/spreadsheetml/2006/main" count="137" uniqueCount="90">
  <si>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</si>
  <si>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</si>
  <si>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</si>
  <si>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</si>
  <si>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</si>
  <si>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</si>
  <si>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</si>
  <si>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</si>
  <si>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</si>
  <si>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</si>
  <si>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</si>
  <si>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</si>
  <si>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</si>
  <si>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</si>
  <si>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</si>
  <si>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</si>
  <si>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</si>
  <si>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</si>
  <si>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Objednatel:</t>
  </si>
  <si>
    <t>Stavba:</t>
  </si>
  <si>
    <t>Cena celkem bez DPH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</si>
  <si>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</si>
  <si>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</si>
  <si>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</si>
  <si>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</si>
  <si>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</si>
  <si>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</si>
  <si>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</si>
  <si>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</si>
  <si>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</t>
  </si>
  <si>
    <t>Stavební část</t>
  </si>
  <si>
    <t>Oprava sprch místnost č. 1.19</t>
  </si>
  <si>
    <t>Objekt:</t>
  </si>
  <si>
    <t>Rozpočet:</t>
  </si>
  <si>
    <t>Městský baseballový stadion</t>
  </si>
  <si>
    <t>Stavba</t>
  </si>
  <si>
    <t>Celkem za stavbu</t>
  </si>
  <si>
    <t>CZK</t>
  </si>
  <si>
    <t>VN</t>
  </si>
  <si>
    <t>ks</t>
  </si>
  <si>
    <t>Částečná výměna oken a dveří</t>
  </si>
  <si>
    <t>Položkový rozpočet  - Částečná výměna okena dveří</t>
  </si>
  <si>
    <t>Vypracoval: STAREZ - SPORT, a.s.</t>
  </si>
  <si>
    <t>Okruh</t>
  </si>
  <si>
    <t>Doprava celkem</t>
  </si>
  <si>
    <t>Manipulační a zasklívací technika celkem</t>
  </si>
  <si>
    <t>Parapety venkovní celkem</t>
  </si>
  <si>
    <t>Parapety vnitřní celkem</t>
  </si>
  <si>
    <t>CENA CELKEM (bez DPH)</t>
  </si>
  <si>
    <t>DPH 21%</t>
  </si>
  <si>
    <t>CENA CELKEM S DPH</t>
  </si>
  <si>
    <t>Cena výrobků (okna, dveře) celkem</t>
  </si>
  <si>
    <t>ZAHRNUTO</t>
  </si>
  <si>
    <t>Kč bez DPH</t>
  </si>
  <si>
    <t>Vysvětlení:</t>
  </si>
  <si>
    <t>VYPLŇTE - ŽLUTĚ PODBARVENÉ BUŇKY</t>
  </si>
  <si>
    <r>
      <rPr>
        <b/>
        <sz val="16"/>
        <rFont val="Wingdings"/>
        <charset val="2"/>
      </rPr>
      <t>û</t>
    </r>
    <r>
      <rPr>
        <b/>
        <sz val="16"/>
        <rFont val="Arial"/>
        <family val="2"/>
        <charset val="238"/>
      </rPr>
      <t xml:space="preserve"> kliky budou zahrnuty v ceně oken a dveří</t>
    </r>
  </si>
  <si>
    <t>Parapety venkovní 150mm délka:1440mm</t>
  </si>
  <si>
    <t>Okno  (rozměr š.1440/700), dvojsklo dle TZ</t>
  </si>
  <si>
    <t>Parapety venkovní 150mm délka:1720mm</t>
  </si>
  <si>
    <t>Parapety venkovní 150mm délka:960mm</t>
  </si>
  <si>
    <t>Parapety venkovní 150mm délka:1190mm</t>
  </si>
  <si>
    <t>Parapety vnitřní: 220mm délka: 1190mm</t>
  </si>
  <si>
    <t>Dveře s oknem (rozměr š.1900/v.2600)) dle TZ</t>
  </si>
  <si>
    <t>Dveře s oknem (rozměr š.1010/v.2560)) dle TZ</t>
  </si>
  <si>
    <t>Klika: pákový mechanismus</t>
  </si>
  <si>
    <t xml:space="preserve">Klika: pákový mechanismus </t>
  </si>
  <si>
    <t>Okno  (rozměr š.1500/450), dvojsklo dle TZ</t>
  </si>
  <si>
    <t>Parapety venkovní 150mm délka:1500mm</t>
  </si>
  <si>
    <t>Okno  (rozměr š.1720/450), dvojsklo dle TZ</t>
  </si>
  <si>
    <t>Okno  (rozměr š.960/450), dvojsklo dle TZ</t>
  </si>
  <si>
    <t>Okno  (rozměr š.1190/450), dvojsklo dle TZ</t>
  </si>
  <si>
    <t>Parapety venkovní 220mm délka:990mm</t>
  </si>
  <si>
    <t>Parapety vnitřní: 150mm délka:990mm</t>
  </si>
  <si>
    <t xml:space="preserve">Klika: kování dveří </t>
  </si>
  <si>
    <t xml:space="preserve">Klika: pákový mechanismus okenního křídla </t>
  </si>
  <si>
    <t>Demontáž DRV prvků celkem</t>
  </si>
  <si>
    <t>Likvidace současných DRV prvků celkem</t>
  </si>
  <si>
    <t>Montáž AL prvků celkem</t>
  </si>
  <si>
    <t>Montáž PVC prvků celkem</t>
  </si>
  <si>
    <t>Zednické zapravení vnitřní/vnější standard celkem</t>
  </si>
  <si>
    <t>Položka č. 1 (rozměr š.1900/v.2600)</t>
  </si>
  <si>
    <t>Položka č.2 (rozměr š.1010/v.2560)</t>
  </si>
  <si>
    <t>Položka č. 3 (rozměr š.1010/v.2560)</t>
  </si>
  <si>
    <t xml:space="preserve">Položka č.4 (rozměr š.1440/v.700) </t>
  </si>
  <si>
    <t xml:space="preserve">Položka č.5 (rozměr š.1500/v.450) </t>
  </si>
  <si>
    <t xml:space="preserve">Položka č.6 (rozměr š.1500/v.450) </t>
  </si>
  <si>
    <t xml:space="preserve">Položka č.7 (rozměr š.1720/v.450) </t>
  </si>
  <si>
    <t xml:space="preserve">Položka č.8 (rozměr š.960/v.450) </t>
  </si>
  <si>
    <t xml:space="preserve">Položka č.9 (rozměr š.1190/v.450)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</si>
</sst>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6" formatCode="#,##0.00\ &quot;Kč&quot;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name val="Wingdings"/>
      <charset val="2"/>
    </font>
    <font>
      <sz val="10"/>
      <name val="Arial"/>
      <family val="2"/>
      <charset val="238"/>
    </font>
    <font>
      <b/>
      <sz val="14"/>
      <name val="Arial CE"/>
      <charset val="238"/>
    </font>
    <font>
      <b/>
      <sz val="16"/>
      <name val="Arial"/>
      <family val="2"/>
      <charset val="238"/>
    </font>
    <font>
      <b/>
      <sz val="16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Border="0" applyProtection="0"/>
  </cellStyleXfs>
  <cellXfs count="19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7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 wrapText="1"/>
    </xf>
    <xf numFmtId="4" fontId="10" fillId="4" borderId="29" xfId="0" applyNumberFormat="1" applyFont="1" applyFill="1" applyBorder="1" applyAlignment="1">
      <alignment horizontal="center" vertical="center" wrapText="1" shrinkToFit="1"/>
    </xf>
    <xf numFmtId="4" fontId="7" fillId="4" borderId="29" xfId="0" applyNumberFormat="1" applyFont="1" applyFill="1" applyBorder="1" applyAlignment="1">
      <alignment horizontal="center" vertical="center" wrapText="1" shrinkToFit="1"/>
    </xf>
    <xf numFmtId="3" fontId="7" fillId="4" borderId="29" xfId="0" applyNumberFormat="1" applyFont="1" applyFill="1" applyBorder="1" applyAlignment="1">
      <alignment horizontal="center" vertical="center" wrapText="1"/>
    </xf>
    <xf numFmtId="4" fontId="0" fillId="0" borderId="30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3" fontId="0" fillId="0" borderId="32" xfId="0" applyNumberFormat="1" applyBorder="1" applyAlignment="1">
      <alignment vertical="center"/>
    </xf>
    <xf numFmtId="4" fontId="8" fillId="0" borderId="30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3" fontId="8" fillId="0" borderId="32" xfId="0" applyNumberFormat="1" applyFont="1" applyBorder="1" applyAlignment="1">
      <alignment vertical="center"/>
    </xf>
    <xf numFmtId="4" fontId="0" fillId="0" borderId="30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49" fontId="0" fillId="0" borderId="1" xfId="0" applyNumberFormat="1" applyBorder="1"/>
    <xf numFmtId="4" fontId="13" fillId="0" borderId="33" xfId="0" applyNumberFormat="1" applyFont="1" applyBorder="1" applyAlignment="1">
      <alignment horizontal="right" vertical="center" indent="1"/>
    </xf>
    <xf numFmtId="4" fontId="13" fillId="0" borderId="35" xfId="0" applyNumberFormat="1" applyFont="1" applyBorder="1" applyAlignment="1">
      <alignment horizontal="right" vertical="center" indent="1"/>
    </xf>
    <xf numFmtId="164" fontId="0" fillId="0" borderId="0" xfId="0" applyNumberFormat="1"/>
    <xf numFmtId="0" fontId="0" fillId="5" borderId="0" xfId="0" applyFill="1"/>
    <xf numFmtId="164" fontId="0" fillId="5" borderId="0" xfId="0" applyNumberFormat="1" applyFill="1"/>
    <xf numFmtId="0" fontId="0" fillId="0" borderId="36" xfId="0" applyBorder="1"/>
    <xf numFmtId="0" fontId="8" fillId="0" borderId="36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wrapText="1"/>
    </xf>
    <xf numFmtId="0" fontId="8" fillId="0" borderId="36" xfId="0" applyFont="1" applyBorder="1" applyAlignment="1">
      <alignment wrapText="1"/>
    </xf>
    <xf numFmtId="164" fontId="0" fillId="0" borderId="36" xfId="0" applyNumberFormat="1" applyBorder="1"/>
    <xf numFmtId="0" fontId="0" fillId="5" borderId="36" xfId="0" applyFill="1" applyBorder="1"/>
    <xf numFmtId="164" fontId="0" fillId="6" borderId="0" xfId="0" applyNumberFormat="1" applyFill="1"/>
    <xf numFmtId="164" fontId="0" fillId="6" borderId="36" xfId="0" applyNumberFormat="1" applyFill="1" applyBorder="1"/>
    <xf numFmtId="0" fontId="16" fillId="0" borderId="0" xfId="0" applyFont="1"/>
    <xf numFmtId="0" fontId="17" fillId="0" borderId="0" xfId="0" applyFont="1"/>
    <xf numFmtId="164" fontId="17" fillId="0" borderId="0" xfId="0" applyNumberFormat="1" applyFont="1"/>
    <xf numFmtId="164" fontId="0" fillId="0" borderId="0" xfId="0" applyNumberFormat="1" applyFill="1"/>
    <xf numFmtId="164" fontId="0" fillId="0" borderId="36" xfId="0" applyNumberFormat="1" applyFill="1" applyBorder="1"/>
    <xf numFmtId="0" fontId="18" fillId="6" borderId="0" xfId="0" applyFont="1" applyFill="1"/>
    <xf numFmtId="0" fontId="19" fillId="0" borderId="0" xfId="0" applyFont="1"/>
    <xf numFmtId="0" fontId="8" fillId="5" borderId="0" xfId="0" applyFont="1" applyFill="1"/>
    <xf numFmtId="0" fontId="8" fillId="6" borderId="6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4" fontId="0" fillId="0" borderId="31" xfId="0" applyNumberFormat="1" applyBorder="1" applyAlignment="1">
      <alignment vertical="center" wrapText="1"/>
    </xf>
    <xf numFmtId="4" fontId="0" fillId="2" borderId="33" xfId="0" applyNumberFormat="1" applyFill="1" applyBorder="1" applyAlignment="1">
      <alignment vertical="center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33" xfId="0" applyNumberFormat="1" applyFont="1" applyBorder="1" applyAlignment="1">
      <alignment vertical="center"/>
    </xf>
    <xf numFmtId="4" fontId="11" fillId="0" borderId="34" xfId="0" applyNumberFormat="1" applyFont="1" applyBorder="1" applyAlignment="1">
      <alignment vertical="center"/>
    </xf>
    <xf numFmtId="2" fontId="12" fillId="2" borderId="7" xfId="0" applyNumberFormat="1" applyFont="1" applyFill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8" fillId="0" borderId="31" xfId="0" applyNumberFormat="1" applyFont="1" applyBorder="1" applyAlignment="1">
      <alignment vertical="center" wrapText="1"/>
    </xf>
    <xf numFmtId="4" fontId="13" fillId="0" borderId="33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0" fontId="8" fillId="6" borderId="6" xfId="0" applyFont="1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13" fillId="0" borderId="15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6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6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166" fontId="8" fillId="5" borderId="36" xfId="0" applyNumberFormat="1" applyFont="1" applyFill="1" applyBorder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ndodc.starez-sport.local\users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45"/>
  <sheetViews>
    <sheetView showGridLines="0" topLeftCell="B1" zoomScaleNormal="100" zoomScaleSheetLayoutView="75" workbookViewId="0">
      <selection activeCell="H23" sqref="H2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12.28515625" style="51" customWidth="1"/>
    <col min="4" max="4" width="15.7109375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26</v>
      </c>
      <c r="B1" s="170" t="s">
        <v>41</v>
      </c>
      <c r="C1" s="171"/>
      <c r="D1" s="171"/>
      <c r="E1" s="171"/>
      <c r="F1" s="171"/>
      <c r="G1" s="171"/>
      <c r="H1" s="171"/>
      <c r="I1" s="171"/>
      <c r="J1" s="172"/>
    </row>
    <row r="2" spans="1:15" ht="36" customHeight="1" x14ac:dyDescent="0.2">
      <c r="A2" s="2"/>
      <c r="B2" s="74" t="s">
        <v>19</v>
      </c>
      <c r="C2" s="75"/>
      <c r="D2" s="76"/>
      <c r="E2" s="175" t="s">
        <v>34</v>
      </c>
      <c r="F2" s="176"/>
      <c r="G2" s="176"/>
      <c r="H2" s="176"/>
      <c r="I2" s="176"/>
      <c r="J2" s="177"/>
      <c r="O2" s="1"/>
    </row>
    <row r="3" spans="1:15" ht="27" customHeight="1" x14ac:dyDescent="0.2">
      <c r="A3" s="2"/>
      <c r="B3" s="77" t="s">
        <v>32</v>
      </c>
      <c r="C3" s="75"/>
      <c r="D3" s="78"/>
      <c r="E3" s="178" t="s">
        <v>40</v>
      </c>
      <c r="F3" s="179"/>
      <c r="G3" s="179"/>
      <c r="H3" s="179"/>
      <c r="I3" s="179"/>
      <c r="J3" s="180"/>
    </row>
    <row r="4" spans="1:15" ht="23.25" customHeight="1" x14ac:dyDescent="0.2">
      <c r="A4" s="73">
        <v>436</v>
      </c>
      <c r="B4" s="79" t="s">
        <v>33</v>
      </c>
      <c r="C4" s="80"/>
      <c r="D4" s="81"/>
      <c r="E4" s="188"/>
      <c r="F4" s="189"/>
      <c r="G4" s="189"/>
      <c r="H4" s="189"/>
      <c r="I4" s="189"/>
      <c r="J4" s="190"/>
    </row>
    <row r="5" spans="1:15" ht="24" customHeight="1" x14ac:dyDescent="0.2">
      <c r="A5" s="2"/>
      <c r="B5" s="31" t="s">
        <v>18</v>
      </c>
      <c r="D5" s="165"/>
      <c r="E5" s="166"/>
      <c r="F5" s="166"/>
      <c r="G5" s="166"/>
      <c r="H5" s="18" t="s">
        <v>28</v>
      </c>
      <c r="I5" s="22"/>
      <c r="J5" s="8"/>
    </row>
    <row r="6" spans="1:15" ht="15.75" customHeight="1" x14ac:dyDescent="0.2">
      <c r="A6" s="2"/>
      <c r="B6" s="28"/>
      <c r="C6" s="54"/>
      <c r="D6" s="167"/>
      <c r="E6" s="168"/>
      <c r="F6" s="168"/>
      <c r="G6" s="168"/>
      <c r="H6" s="18" t="s">
        <v>24</v>
      </c>
      <c r="I6" s="22"/>
      <c r="J6" s="8"/>
    </row>
    <row r="7" spans="1:15" ht="15.75" customHeight="1" x14ac:dyDescent="0.2">
      <c r="A7" s="2"/>
      <c r="B7" s="29"/>
      <c r="C7" s="55"/>
      <c r="D7" s="52"/>
      <c r="E7" s="143"/>
      <c r="F7" s="144"/>
      <c r="G7" s="144"/>
      <c r="H7" s="24"/>
      <c r="I7" s="23"/>
      <c r="J7" s="34"/>
    </row>
    <row r="8" spans="1:15" ht="24" hidden="1" customHeight="1" x14ac:dyDescent="0.2">
      <c r="A8" s="2"/>
      <c r="B8" s="31" t="s">
        <v>17</v>
      </c>
      <c r="D8" s="50"/>
      <c r="H8" s="18" t="s">
        <v>28</v>
      </c>
      <c r="I8" s="22"/>
      <c r="J8" s="8"/>
    </row>
    <row r="9" spans="1:15" ht="15.75" hidden="1" customHeight="1" x14ac:dyDescent="0.2">
      <c r="A9" s="2"/>
      <c r="B9" s="2"/>
      <c r="D9" s="50"/>
      <c r="H9" s="18" t="s">
        <v>24</v>
      </c>
      <c r="I9" s="22"/>
      <c r="J9" s="8"/>
    </row>
    <row r="10" spans="1:15" ht="15.75" hidden="1" customHeight="1" x14ac:dyDescent="0.2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16</v>
      </c>
      <c r="D11" s="182"/>
      <c r="E11" s="182"/>
      <c r="F11" s="182"/>
      <c r="G11" s="182"/>
      <c r="H11" s="18" t="s">
        <v>28</v>
      </c>
      <c r="I11" s="138"/>
      <c r="J11" s="8"/>
    </row>
    <row r="12" spans="1:15" ht="15.75" customHeight="1" x14ac:dyDescent="0.2">
      <c r="A12" s="2"/>
      <c r="B12" s="28"/>
      <c r="C12" s="54"/>
      <c r="D12" s="187"/>
      <c r="E12" s="187"/>
      <c r="F12" s="187"/>
      <c r="G12" s="187"/>
      <c r="H12" s="18" t="s">
        <v>24</v>
      </c>
      <c r="I12" s="82"/>
      <c r="J12" s="8"/>
    </row>
    <row r="13" spans="1:15" ht="15.75" customHeight="1" x14ac:dyDescent="0.2">
      <c r="A13" s="2"/>
      <c r="B13" s="29"/>
      <c r="C13" s="55"/>
      <c r="D13" s="137"/>
      <c r="E13" s="163"/>
      <c r="F13" s="164"/>
      <c r="G13" s="164"/>
      <c r="H13" s="19"/>
      <c r="I13" s="23"/>
      <c r="J13" s="34"/>
    </row>
    <row r="14" spans="1:15" ht="24" customHeight="1" x14ac:dyDescent="0.2">
      <c r="A14" s="2"/>
      <c r="B14" s="43" t="s">
        <v>42</v>
      </c>
      <c r="C14" s="57"/>
      <c r="D14" s="58"/>
      <c r="E14" s="59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22</v>
      </c>
      <c r="C15" s="60"/>
      <c r="D15" s="53"/>
      <c r="E15" s="181"/>
      <c r="F15" s="181"/>
      <c r="G15" s="183"/>
      <c r="H15" s="183"/>
      <c r="I15" s="183" t="s">
        <v>21</v>
      </c>
      <c r="J15" s="184"/>
    </row>
    <row r="16" spans="1:15" ht="23.25" customHeight="1" x14ac:dyDescent="0.2">
      <c r="A16" s="115" t="s">
        <v>38</v>
      </c>
      <c r="B16" s="152" t="s">
        <v>76</v>
      </c>
      <c r="C16" s="153"/>
      <c r="D16" s="154"/>
      <c r="E16" s="146"/>
      <c r="F16" s="147"/>
      <c r="G16" s="146"/>
      <c r="H16" s="147"/>
      <c r="I16" s="169">
        <f>Položky!D46</f>
        <v>0</v>
      </c>
      <c r="J16" s="162"/>
    </row>
    <row r="17" spans="1:10" ht="23.25" customHeight="1" x14ac:dyDescent="0.2">
      <c r="A17" s="115"/>
      <c r="B17" s="152" t="s">
        <v>77</v>
      </c>
      <c r="C17" s="153"/>
      <c r="D17" s="154"/>
      <c r="E17" s="116"/>
      <c r="F17" s="117"/>
      <c r="G17" s="116"/>
      <c r="H17" s="117"/>
      <c r="I17" s="161">
        <f>Položky!D47</f>
        <v>0</v>
      </c>
      <c r="J17" s="162"/>
    </row>
    <row r="18" spans="1:10" ht="23.25" customHeight="1" x14ac:dyDescent="0.2">
      <c r="A18" s="115"/>
      <c r="B18" s="152" t="s">
        <v>79</v>
      </c>
      <c r="C18" s="153"/>
      <c r="D18" s="154"/>
      <c r="E18" s="116"/>
      <c r="F18" s="117"/>
      <c r="G18" s="116"/>
      <c r="H18" s="117"/>
      <c r="I18" s="161">
        <f>Položky!D48</f>
        <v>0</v>
      </c>
      <c r="J18" s="162"/>
    </row>
    <row r="19" spans="1:10" ht="23.25" customHeight="1" x14ac:dyDescent="0.2">
      <c r="A19" s="115"/>
      <c r="B19" s="152" t="s">
        <v>80</v>
      </c>
      <c r="C19" s="153"/>
      <c r="D19" s="154"/>
      <c r="E19" s="116"/>
      <c r="F19" s="117"/>
      <c r="G19" s="116"/>
      <c r="H19" s="117"/>
      <c r="I19" s="161">
        <f>Položky!D49</f>
        <v>0</v>
      </c>
      <c r="J19" s="162"/>
    </row>
    <row r="20" spans="1:10" ht="23.25" customHeight="1" x14ac:dyDescent="0.2">
      <c r="A20" s="115"/>
      <c r="B20" s="152" t="s">
        <v>78</v>
      </c>
      <c r="C20" s="153"/>
      <c r="D20" s="154"/>
      <c r="E20" s="116"/>
      <c r="F20" s="117"/>
      <c r="G20" s="116"/>
      <c r="H20" s="117"/>
      <c r="I20" s="161">
        <f>Položky!D50</f>
        <v>0</v>
      </c>
      <c r="J20" s="162"/>
    </row>
    <row r="21" spans="1:10" ht="23.25" customHeight="1" x14ac:dyDescent="0.2">
      <c r="A21" s="115"/>
      <c r="B21" s="152" t="s">
        <v>44</v>
      </c>
      <c r="C21" s="153"/>
      <c r="D21" s="154"/>
      <c r="E21" s="116"/>
      <c r="F21" s="117"/>
      <c r="G21" s="116"/>
      <c r="H21" s="117"/>
      <c r="I21" s="161">
        <f>Položky!D51</f>
        <v>0</v>
      </c>
      <c r="J21" s="162"/>
    </row>
    <row r="22" spans="1:10" ht="23.25" customHeight="1" x14ac:dyDescent="0.2">
      <c r="A22" s="115"/>
      <c r="B22" s="152" t="s">
        <v>45</v>
      </c>
      <c r="C22" s="153"/>
      <c r="D22" s="154"/>
      <c r="E22" s="116"/>
      <c r="F22" s="117"/>
      <c r="G22" s="116"/>
      <c r="H22" s="117"/>
      <c r="I22" s="161">
        <f>Položky!D52</f>
        <v>0</v>
      </c>
      <c r="J22" s="162"/>
    </row>
    <row r="23" spans="1:10" ht="23.25" customHeight="1" x14ac:dyDescent="0.2">
      <c r="A23" s="115"/>
      <c r="B23" s="152" t="s">
        <v>51</v>
      </c>
      <c r="C23" s="153"/>
      <c r="D23" s="154"/>
      <c r="E23" s="116"/>
      <c r="F23" s="117"/>
      <c r="G23" s="116"/>
      <c r="H23" s="117"/>
      <c r="I23" s="161">
        <f>Položky!D44</f>
        <v>0</v>
      </c>
      <c r="J23" s="162"/>
    </row>
    <row r="24" spans="1:10" ht="23.25" customHeight="1" x14ac:dyDescent="0.2">
      <c r="A24" s="115"/>
      <c r="B24" s="152" t="s">
        <v>46</v>
      </c>
      <c r="C24" s="153"/>
      <c r="D24" s="154"/>
      <c r="E24" s="116"/>
      <c r="F24" s="117"/>
      <c r="G24" s="116"/>
      <c r="H24" s="117"/>
      <c r="I24" s="161">
        <f>Položky!D54</f>
        <v>0</v>
      </c>
      <c r="J24" s="162"/>
    </row>
    <row r="25" spans="1:10" ht="23.25" customHeight="1" x14ac:dyDescent="0.2">
      <c r="A25" s="115"/>
      <c r="B25" s="152" t="s">
        <v>47</v>
      </c>
      <c r="C25" s="153"/>
      <c r="D25" s="154"/>
      <c r="E25" s="116"/>
      <c r="F25" s="117"/>
      <c r="G25" s="116"/>
      <c r="H25" s="117"/>
      <c r="I25" s="161">
        <f>Položky!D55</f>
        <v>0</v>
      </c>
      <c r="J25" s="162"/>
    </row>
    <row r="26" spans="1:10" ht="23.25" customHeight="1" x14ac:dyDescent="0.2">
      <c r="A26" s="2"/>
      <c r="B26" s="122" t="s">
        <v>21</v>
      </c>
      <c r="C26" s="123"/>
      <c r="D26" s="124"/>
      <c r="E26" s="185"/>
      <c r="F26" s="186"/>
      <c r="G26" s="185"/>
      <c r="H26" s="186"/>
      <c r="I26" s="161"/>
      <c r="J26" s="162"/>
    </row>
    <row r="27" spans="1:10" ht="33" customHeight="1" x14ac:dyDescent="0.2">
      <c r="A27" s="2"/>
      <c r="B27" s="42" t="s">
        <v>23</v>
      </c>
      <c r="C27" s="61"/>
      <c r="D27" s="62"/>
      <c r="E27" s="63"/>
      <c r="F27" s="39"/>
      <c r="G27" s="33"/>
      <c r="H27" s="33"/>
      <c r="I27" s="33"/>
      <c r="J27" s="40"/>
    </row>
    <row r="28" spans="1:10" ht="23.25" customHeight="1" x14ac:dyDescent="0.2">
      <c r="A28" s="2">
        <f>ZakladDPHZakl*SazbaDPH2/100</f>
        <v>0</v>
      </c>
      <c r="B28" s="38" t="s">
        <v>20</v>
      </c>
      <c r="C28" s="61"/>
      <c r="D28" s="62"/>
      <c r="E28" s="64">
        <v>21</v>
      </c>
      <c r="F28" s="39" t="s">
        <v>0</v>
      </c>
      <c r="G28" s="156">
        <f>SUM(I16:J26)</f>
        <v>0</v>
      </c>
      <c r="H28" s="157"/>
      <c r="I28" s="157"/>
      <c r="J28" s="40" t="str">
        <f t="shared" ref="J28:J31" si="0">Mena</f>
        <v>CZK</v>
      </c>
    </row>
    <row r="29" spans="1:10" ht="23.25" customHeight="1" x14ac:dyDescent="0.2">
      <c r="A29" s="2">
        <f>(A28-INT(A28))*100</f>
        <v>0</v>
      </c>
      <c r="B29" s="32" t="s">
        <v>12</v>
      </c>
      <c r="C29" s="65"/>
      <c r="D29" s="53"/>
      <c r="E29" s="66">
        <f>SazbaDPH2</f>
        <v>21</v>
      </c>
      <c r="F29" s="30" t="s">
        <v>0</v>
      </c>
      <c r="G29" s="173">
        <f>A28</f>
        <v>0</v>
      </c>
      <c r="H29" s="174"/>
      <c r="I29" s="174"/>
      <c r="J29" s="37" t="str">
        <f t="shared" si="0"/>
        <v>CZK</v>
      </c>
    </row>
    <row r="30" spans="1:10" ht="23.25" customHeight="1" thickBot="1" x14ac:dyDescent="0.25">
      <c r="A30" s="2" t="e">
        <f>ZakladDPHSni+DPHSni+ZakladDPHZakl+DPHZakl</f>
        <v>#REF!</v>
      </c>
      <c r="B30" s="31" t="s">
        <v>4</v>
      </c>
      <c r="C30" s="67"/>
      <c r="D30" s="68"/>
      <c r="E30" s="67"/>
      <c r="F30" s="16"/>
      <c r="G30" s="159"/>
      <c r="H30" s="159"/>
      <c r="I30" s="159"/>
      <c r="J30" s="41" t="str">
        <f t="shared" si="0"/>
        <v>CZK</v>
      </c>
    </row>
    <row r="31" spans="1:10" ht="27.75" hidden="1" customHeight="1" thickBot="1" x14ac:dyDescent="0.25">
      <c r="A31" s="2"/>
      <c r="B31" s="107" t="s">
        <v>20</v>
      </c>
      <c r="C31" s="108"/>
      <c r="D31" s="108"/>
      <c r="E31" s="109"/>
      <c r="F31" s="110"/>
      <c r="G31" s="155" t="e">
        <f>ZakladDPHSniVypocet+ZakladDPHZaklVypocet</f>
        <v>#REF!</v>
      </c>
      <c r="H31" s="158"/>
      <c r="I31" s="158"/>
      <c r="J31" s="111" t="str">
        <f t="shared" si="0"/>
        <v>CZK</v>
      </c>
    </row>
    <row r="32" spans="1:10" ht="27.75" customHeight="1" thickBot="1" x14ac:dyDescent="0.25">
      <c r="A32" s="2" t="e">
        <f>(A30-INT(A30))*100</f>
        <v>#REF!</v>
      </c>
      <c r="B32" s="107" t="s">
        <v>25</v>
      </c>
      <c r="C32" s="112"/>
      <c r="D32" s="112"/>
      <c r="E32" s="112"/>
      <c r="F32" s="113"/>
      <c r="G32" s="155">
        <f>ZakladDPHZakl+DPHZakl</f>
        <v>0</v>
      </c>
      <c r="H32" s="155"/>
      <c r="I32" s="155"/>
      <c r="J32" s="114" t="s">
        <v>37</v>
      </c>
    </row>
    <row r="33" spans="1:10" ht="12.75" customHeight="1" x14ac:dyDescent="0.2">
      <c r="A33" s="2"/>
      <c r="B33" s="2"/>
      <c r="J33" s="9"/>
    </row>
    <row r="34" spans="1:10" ht="30" customHeight="1" x14ac:dyDescent="0.2">
      <c r="A34" s="2"/>
      <c r="B34" s="2"/>
      <c r="J34" s="9"/>
    </row>
    <row r="35" spans="1:10" ht="18.75" customHeight="1" x14ac:dyDescent="0.2">
      <c r="A35" s="2"/>
      <c r="B35" s="17"/>
      <c r="C35" s="69" t="s">
        <v>11</v>
      </c>
      <c r="D35" s="70"/>
      <c r="E35" s="70"/>
      <c r="F35" s="15" t="s">
        <v>10</v>
      </c>
      <c r="G35" s="26"/>
      <c r="H35" s="27"/>
      <c r="I35" s="26"/>
      <c r="J35" s="9"/>
    </row>
    <row r="36" spans="1:10" ht="47.25" customHeight="1" x14ac:dyDescent="0.2">
      <c r="A36" s="2"/>
      <c r="B36" s="2"/>
      <c r="J36" s="9"/>
    </row>
    <row r="37" spans="1:10" s="21" customFormat="1" ht="18.75" customHeight="1" x14ac:dyDescent="0.2">
      <c r="A37" s="20"/>
      <c r="B37" s="20"/>
      <c r="C37" s="71"/>
      <c r="D37" s="148"/>
      <c r="E37" s="149"/>
      <c r="G37" s="150"/>
      <c r="H37" s="151"/>
      <c r="I37" s="151"/>
      <c r="J37" s="25"/>
    </row>
    <row r="38" spans="1:10" ht="12.75" customHeight="1" x14ac:dyDescent="0.2">
      <c r="A38" s="2"/>
      <c r="B38" s="2"/>
      <c r="D38" s="145" t="s">
        <v>2</v>
      </c>
      <c r="E38" s="145"/>
      <c r="H38" s="10" t="s">
        <v>3</v>
      </c>
      <c r="J38" s="9"/>
    </row>
    <row r="39" spans="1:10" ht="13.5" customHeight="1" thickBot="1" x14ac:dyDescent="0.25">
      <c r="A39" s="11"/>
      <c r="B39" s="11"/>
      <c r="C39" s="72"/>
      <c r="D39" s="72"/>
      <c r="E39" s="72"/>
      <c r="F39" s="12"/>
      <c r="G39" s="12"/>
      <c r="H39" s="12"/>
      <c r="I39" s="12"/>
      <c r="J39" s="13"/>
    </row>
    <row r="40" spans="1:10" ht="27" hidden="1" customHeight="1" x14ac:dyDescent="0.2">
      <c r="B40" s="84" t="s">
        <v>13</v>
      </c>
      <c r="C40" s="85"/>
      <c r="D40" s="85"/>
      <c r="E40" s="85"/>
      <c r="F40" s="86"/>
      <c r="G40" s="86"/>
      <c r="H40" s="86"/>
      <c r="I40" s="86"/>
      <c r="J40" s="87"/>
    </row>
    <row r="41" spans="1:10" ht="25.5" hidden="1" customHeight="1" x14ac:dyDescent="0.2">
      <c r="A41" s="83" t="s">
        <v>27</v>
      </c>
      <c r="B41" s="88" t="s">
        <v>14</v>
      </c>
      <c r="C41" s="89" t="s">
        <v>5</v>
      </c>
      <c r="D41" s="89"/>
      <c r="E41" s="89"/>
      <c r="F41" s="90" t="e">
        <f>#REF!</f>
        <v>#REF!</v>
      </c>
      <c r="G41" s="90" t="str">
        <f>B28</f>
        <v>Cena celkem bez DPH</v>
      </c>
      <c r="H41" s="91" t="s">
        <v>15</v>
      </c>
      <c r="I41" s="91" t="s">
        <v>1</v>
      </c>
      <c r="J41" s="92" t="s">
        <v>0</v>
      </c>
    </row>
    <row r="42" spans="1:10" ht="25.5" hidden="1" customHeight="1" x14ac:dyDescent="0.2">
      <c r="A42" s="83">
        <v>1</v>
      </c>
      <c r="B42" s="93" t="s">
        <v>35</v>
      </c>
      <c r="C42" s="139"/>
      <c r="D42" s="139"/>
      <c r="E42" s="139"/>
      <c r="F42" s="94" t="e">
        <f>#REF!</f>
        <v>#REF!</v>
      </c>
      <c r="G42" s="95" t="e">
        <f>#REF!</f>
        <v>#REF!</v>
      </c>
      <c r="H42" s="96" t="e">
        <f>(F42*SazbaDPH1/100)+(G42*SazbaDPH2/100)</f>
        <v>#REF!</v>
      </c>
      <c r="I42" s="96" t="e">
        <f>F42+G42+H42</f>
        <v>#REF!</v>
      </c>
      <c r="J42" s="97" t="e">
        <f>IF(CenaCelkemVypocet=0,"",I42/CenaCelkemVypocet*100)</f>
        <v>#REF!</v>
      </c>
    </row>
    <row r="43" spans="1:10" ht="25.5" hidden="1" customHeight="1" x14ac:dyDescent="0.2">
      <c r="A43" s="83">
        <v>2</v>
      </c>
      <c r="B43" s="98" t="s">
        <v>29</v>
      </c>
      <c r="C43" s="160" t="s">
        <v>31</v>
      </c>
      <c r="D43" s="160"/>
      <c r="E43" s="160"/>
      <c r="F43" s="99" t="e">
        <f>#REF!</f>
        <v>#REF!</v>
      </c>
      <c r="G43" s="100" t="e">
        <f>#REF!</f>
        <v>#REF!</v>
      </c>
      <c r="H43" s="100" t="e">
        <f>(F43*SazbaDPH1/100)+(G43*SazbaDPH2/100)</f>
        <v>#REF!</v>
      </c>
      <c r="I43" s="100" t="e">
        <f>F43+G43+H43</f>
        <v>#REF!</v>
      </c>
      <c r="J43" s="101" t="e">
        <f>IF(CenaCelkemVypocet=0,"",I43/CenaCelkemVypocet*100)</f>
        <v>#REF!</v>
      </c>
    </row>
    <row r="44" spans="1:10" ht="25.5" hidden="1" customHeight="1" x14ac:dyDescent="0.2">
      <c r="A44" s="83">
        <v>3</v>
      </c>
      <c r="B44" s="102" t="s">
        <v>29</v>
      </c>
      <c r="C44" s="139" t="s">
        <v>30</v>
      </c>
      <c r="D44" s="139"/>
      <c r="E44" s="139"/>
      <c r="F44" s="103" t="e">
        <f>#REF!</f>
        <v>#REF!</v>
      </c>
      <c r="G44" s="96" t="e">
        <f>#REF!</f>
        <v>#REF!</v>
      </c>
      <c r="H44" s="96" t="e">
        <f>(F44*SazbaDPH1/100)+(G44*SazbaDPH2/100)</f>
        <v>#REF!</v>
      </c>
      <c r="I44" s="96" t="e">
        <f>F44+G44+H44</f>
        <v>#REF!</v>
      </c>
      <c r="J44" s="97" t="e">
        <f>IF(CenaCelkemVypocet=0,"",I44/CenaCelkemVypocet*100)</f>
        <v>#REF!</v>
      </c>
    </row>
    <row r="45" spans="1:10" ht="25.5" hidden="1" customHeight="1" x14ac:dyDescent="0.2">
      <c r="A45" s="83"/>
      <c r="B45" s="140" t="s">
        <v>36</v>
      </c>
      <c r="C45" s="141"/>
      <c r="D45" s="141"/>
      <c r="E45" s="142"/>
      <c r="F45" s="104" t="e">
        <f>SUMIF(A42:A44,"=1",F42:F44)</f>
        <v>#REF!</v>
      </c>
      <c r="G45" s="105" t="e">
        <f>SUMIF(A42:A44,"=1",G42:G44)</f>
        <v>#REF!</v>
      </c>
      <c r="H45" s="105" t="e">
        <f>SUMIF(A42:A44,"=1",H42:H44)</f>
        <v>#REF!</v>
      </c>
      <c r="I45" s="105" t="e">
        <f>SUMIF(A42:A44,"=1",I42:I44)</f>
        <v>#REF!</v>
      </c>
      <c r="J45" s="106" t="e">
        <f>SUMIF(A42:A44,"=1",J42:J44)</f>
        <v>#REF!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9:I29"/>
    <mergeCell ref="E2:J2"/>
    <mergeCell ref="E3:J3"/>
    <mergeCell ref="E15:F15"/>
    <mergeCell ref="D11:G11"/>
    <mergeCell ref="G15:H15"/>
    <mergeCell ref="I15:J15"/>
    <mergeCell ref="E26:F26"/>
    <mergeCell ref="G26:H26"/>
    <mergeCell ref="D12:G12"/>
    <mergeCell ref="B16:D16"/>
    <mergeCell ref="E4:J4"/>
    <mergeCell ref="D5:G5"/>
    <mergeCell ref="B24:D24"/>
    <mergeCell ref="I22:J22"/>
    <mergeCell ref="D6:G6"/>
    <mergeCell ref="I16:J16"/>
    <mergeCell ref="G16:H16"/>
    <mergeCell ref="I25:J25"/>
    <mergeCell ref="I24:J24"/>
    <mergeCell ref="I23:J23"/>
    <mergeCell ref="E13:G13"/>
    <mergeCell ref="G30:I30"/>
    <mergeCell ref="C43:E43"/>
    <mergeCell ref="B25:D25"/>
    <mergeCell ref="I17:J17"/>
    <mergeCell ref="I18:J18"/>
    <mergeCell ref="I21:J21"/>
    <mergeCell ref="B19:D19"/>
    <mergeCell ref="I19:J19"/>
    <mergeCell ref="B20:D20"/>
    <mergeCell ref="I20:J20"/>
    <mergeCell ref="I26:J26"/>
    <mergeCell ref="C44:E44"/>
    <mergeCell ref="B45:E45"/>
    <mergeCell ref="E7:G7"/>
    <mergeCell ref="D38:E38"/>
    <mergeCell ref="E16:F16"/>
    <mergeCell ref="D37:E37"/>
    <mergeCell ref="G37:I37"/>
    <mergeCell ref="B17:D17"/>
    <mergeCell ref="B18:D18"/>
    <mergeCell ref="B21:D21"/>
    <mergeCell ref="B22:D22"/>
    <mergeCell ref="B23:D23"/>
    <mergeCell ref="G32:I32"/>
    <mergeCell ref="G28:I28"/>
    <mergeCell ref="G31:I31"/>
    <mergeCell ref="C42:E4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9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91" t="s">
        <v>6</v>
      </c>
      <c r="B1" s="191"/>
      <c r="C1" s="192"/>
      <c r="D1" s="191"/>
      <c r="E1" s="191"/>
      <c r="F1" s="191"/>
      <c r="G1" s="191"/>
    </row>
    <row r="2" spans="1:7" ht="24.95" customHeight="1" x14ac:dyDescent="0.2">
      <c r="A2" s="49" t="s">
        <v>7</v>
      </c>
      <c r="B2" s="48"/>
      <c r="C2" s="193"/>
      <c r="D2" s="193"/>
      <c r="E2" s="193"/>
      <c r="F2" s="193"/>
      <c r="G2" s="194"/>
    </row>
    <row r="3" spans="1:7" ht="24.95" customHeight="1" x14ac:dyDescent="0.2">
      <c r="A3" s="49" t="s">
        <v>8</v>
      </c>
      <c r="B3" s="48"/>
      <c r="C3" s="193"/>
      <c r="D3" s="193"/>
      <c r="E3" s="193"/>
      <c r="F3" s="193"/>
      <c r="G3" s="194"/>
    </row>
    <row r="4" spans="1:7" ht="24.95" customHeight="1" x14ac:dyDescent="0.2">
      <c r="A4" s="49" t="s">
        <v>9</v>
      </c>
      <c r="B4" s="48"/>
      <c r="C4" s="193"/>
      <c r="D4" s="193"/>
      <c r="E4" s="193"/>
      <c r="F4" s="193"/>
      <c r="G4" s="194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1"/>
  <sheetViews>
    <sheetView tabSelected="1" workbookViewId="0">
      <selection activeCell="G54" sqref="G54"/>
    </sheetView>
  </sheetViews>
  <sheetFormatPr defaultRowHeight="12.75" x14ac:dyDescent="0.2"/>
  <cols>
    <col min="1" max="1" width="56.5703125" customWidth="1"/>
    <col min="2" max="3" width="14.42578125" customWidth="1"/>
    <col min="4" max="4" width="24.28515625" customWidth="1"/>
    <col min="5" max="6" width="10.42578125" bestFit="1" customWidth="1"/>
  </cols>
  <sheetData>
    <row r="2" spans="1:4" x14ac:dyDescent="0.2">
      <c r="A2" t="s">
        <v>43</v>
      </c>
      <c r="B2" t="s">
        <v>39</v>
      </c>
      <c r="D2" t="s">
        <v>53</v>
      </c>
    </row>
    <row r="3" spans="1:4" x14ac:dyDescent="0.2">
      <c r="A3" s="136" t="s">
        <v>81</v>
      </c>
      <c r="B3" s="119"/>
      <c r="C3" s="120">
        <f>SUM(C4:C6)</f>
        <v>0</v>
      </c>
      <c r="D3" s="120">
        <f>SUM(D4:D6)</f>
        <v>0</v>
      </c>
    </row>
    <row r="4" spans="1:4" x14ac:dyDescent="0.2">
      <c r="A4" t="s">
        <v>63</v>
      </c>
      <c r="B4">
        <v>1</v>
      </c>
      <c r="C4" s="127">
        <v>0</v>
      </c>
      <c r="D4" s="132">
        <f t="shared" ref="D4:D6" si="0">B4*C4</f>
        <v>0</v>
      </c>
    </row>
    <row r="5" spans="1:4" x14ac:dyDescent="0.2">
      <c r="A5" t="s">
        <v>72</v>
      </c>
      <c r="B5">
        <v>1</v>
      </c>
      <c r="C5" s="127">
        <v>0</v>
      </c>
      <c r="D5" s="132">
        <f t="shared" si="0"/>
        <v>0</v>
      </c>
    </row>
    <row r="6" spans="1:4" x14ac:dyDescent="0.2">
      <c r="A6" t="s">
        <v>73</v>
      </c>
      <c r="B6">
        <v>1</v>
      </c>
      <c r="C6" s="127">
        <v>0</v>
      </c>
      <c r="D6" s="132">
        <f t="shared" si="0"/>
        <v>0</v>
      </c>
    </row>
    <row r="7" spans="1:4" x14ac:dyDescent="0.2">
      <c r="A7" t="s">
        <v>74</v>
      </c>
      <c r="B7">
        <v>1</v>
      </c>
      <c r="C7" s="118" t="s">
        <v>52</v>
      </c>
      <c r="D7" s="118" t="s">
        <v>52</v>
      </c>
    </row>
    <row r="8" spans="1:4" x14ac:dyDescent="0.2">
      <c r="A8" t="s">
        <v>75</v>
      </c>
      <c r="B8">
        <v>1</v>
      </c>
      <c r="C8" s="118" t="s">
        <v>52</v>
      </c>
      <c r="D8" s="118" t="s">
        <v>52</v>
      </c>
    </row>
    <row r="9" spans="1:4" x14ac:dyDescent="0.2">
      <c r="A9" s="136" t="s">
        <v>82</v>
      </c>
      <c r="B9" s="119"/>
      <c r="C9" s="120">
        <f>SUM(C10:C10)</f>
        <v>0</v>
      </c>
      <c r="D9" s="120">
        <f>SUM(D10:D10)</f>
        <v>0</v>
      </c>
    </row>
    <row r="10" spans="1:4" x14ac:dyDescent="0.2">
      <c r="A10" t="s">
        <v>64</v>
      </c>
      <c r="B10">
        <v>1</v>
      </c>
      <c r="C10" s="127">
        <v>0</v>
      </c>
      <c r="D10" s="132">
        <f t="shared" ref="D10" si="1">B10*C10</f>
        <v>0</v>
      </c>
    </row>
    <row r="11" spans="1:4" x14ac:dyDescent="0.2">
      <c r="A11" t="s">
        <v>74</v>
      </c>
      <c r="B11">
        <v>1</v>
      </c>
      <c r="C11" s="118" t="s">
        <v>52</v>
      </c>
      <c r="D11" s="118" t="s">
        <v>52</v>
      </c>
    </row>
    <row r="12" spans="1:4" x14ac:dyDescent="0.2">
      <c r="A12" s="136" t="s">
        <v>83</v>
      </c>
      <c r="B12" s="119"/>
      <c r="C12" s="120">
        <f>SUM(C13:C13)</f>
        <v>0</v>
      </c>
      <c r="D12" s="120">
        <f>SUM(D13:D13)</f>
        <v>0</v>
      </c>
    </row>
    <row r="13" spans="1:4" x14ac:dyDescent="0.2">
      <c r="A13" t="s">
        <v>64</v>
      </c>
      <c r="B13">
        <v>1</v>
      </c>
      <c r="C13" s="127">
        <v>0</v>
      </c>
      <c r="D13" s="132">
        <f t="shared" ref="D13" si="2">B13*C13</f>
        <v>0</v>
      </c>
    </row>
    <row r="14" spans="1:4" x14ac:dyDescent="0.2">
      <c r="A14" t="s">
        <v>74</v>
      </c>
      <c r="B14">
        <v>1</v>
      </c>
      <c r="C14" s="118" t="s">
        <v>52</v>
      </c>
      <c r="D14" s="118" t="s">
        <v>52</v>
      </c>
    </row>
    <row r="15" spans="1:4" x14ac:dyDescent="0.2">
      <c r="A15" s="136" t="s">
        <v>84</v>
      </c>
      <c r="B15" s="119"/>
      <c r="C15" s="120">
        <f>SUM(C16:C17)</f>
        <v>0</v>
      </c>
      <c r="D15" s="120">
        <f>SUM(D16:D17)</f>
        <v>0</v>
      </c>
    </row>
    <row r="16" spans="1:4" x14ac:dyDescent="0.2">
      <c r="A16" t="s">
        <v>58</v>
      </c>
      <c r="B16">
        <v>1</v>
      </c>
      <c r="C16" s="127">
        <v>0</v>
      </c>
      <c r="D16" s="132">
        <f>B16*C16</f>
        <v>0</v>
      </c>
    </row>
    <row r="17" spans="1:4" x14ac:dyDescent="0.2">
      <c r="A17" t="s">
        <v>57</v>
      </c>
      <c r="B17">
        <v>1</v>
      </c>
      <c r="C17" s="127">
        <v>0</v>
      </c>
      <c r="D17" s="132">
        <f t="shared" ref="D17" si="3">B17*C17</f>
        <v>0</v>
      </c>
    </row>
    <row r="18" spans="1:4" x14ac:dyDescent="0.2">
      <c r="A18" t="s">
        <v>65</v>
      </c>
      <c r="B18">
        <v>1</v>
      </c>
      <c r="C18" s="118" t="s">
        <v>52</v>
      </c>
      <c r="D18" s="118" t="s">
        <v>52</v>
      </c>
    </row>
    <row r="19" spans="1:4" x14ac:dyDescent="0.2">
      <c r="A19" s="136" t="s">
        <v>85</v>
      </c>
      <c r="B19" s="119"/>
      <c r="C19" s="120">
        <f>SUM(C20:C21)</f>
        <v>0</v>
      </c>
      <c r="D19" s="120">
        <f>SUM(D20:D21)</f>
        <v>0</v>
      </c>
    </row>
    <row r="20" spans="1:4" x14ac:dyDescent="0.2">
      <c r="A20" t="s">
        <v>67</v>
      </c>
      <c r="B20">
        <v>1</v>
      </c>
      <c r="C20" s="127">
        <v>0</v>
      </c>
      <c r="D20" s="132">
        <f>B20*C20</f>
        <v>0</v>
      </c>
    </row>
    <row r="21" spans="1:4" x14ac:dyDescent="0.2">
      <c r="A21" t="s">
        <v>68</v>
      </c>
      <c r="B21">
        <v>1</v>
      </c>
      <c r="C21" s="127">
        <v>0</v>
      </c>
      <c r="D21" s="132">
        <f t="shared" ref="D21" si="4">B21*C21</f>
        <v>0</v>
      </c>
    </row>
    <row r="22" spans="1:4" x14ac:dyDescent="0.2">
      <c r="A22" t="s">
        <v>65</v>
      </c>
      <c r="B22">
        <v>1</v>
      </c>
      <c r="C22" s="118" t="s">
        <v>52</v>
      </c>
      <c r="D22" s="118" t="s">
        <v>52</v>
      </c>
    </row>
    <row r="23" spans="1:4" x14ac:dyDescent="0.2">
      <c r="A23" s="136" t="s">
        <v>86</v>
      </c>
      <c r="B23" s="119"/>
      <c r="C23" s="120">
        <f>SUM(C24:C25)</f>
        <v>0</v>
      </c>
      <c r="D23" s="120">
        <f>SUM(D24:D25)</f>
        <v>0</v>
      </c>
    </row>
    <row r="24" spans="1:4" x14ac:dyDescent="0.2">
      <c r="A24" t="s">
        <v>67</v>
      </c>
      <c r="B24">
        <v>1</v>
      </c>
      <c r="C24" s="127">
        <v>0</v>
      </c>
      <c r="D24" s="132">
        <f>B24*C24</f>
        <v>0</v>
      </c>
    </row>
    <row r="25" spans="1:4" x14ac:dyDescent="0.2">
      <c r="A25" t="s">
        <v>68</v>
      </c>
      <c r="B25">
        <v>1</v>
      </c>
      <c r="C25" s="127">
        <v>0</v>
      </c>
      <c r="D25" s="132">
        <f t="shared" ref="D25" si="5">B25*C25</f>
        <v>0</v>
      </c>
    </row>
    <row r="26" spans="1:4" x14ac:dyDescent="0.2">
      <c r="A26" t="s">
        <v>66</v>
      </c>
      <c r="B26">
        <v>1</v>
      </c>
      <c r="C26" s="118" t="s">
        <v>52</v>
      </c>
      <c r="D26" s="118" t="s">
        <v>52</v>
      </c>
    </row>
    <row r="27" spans="1:4" x14ac:dyDescent="0.2">
      <c r="A27" s="136" t="s">
        <v>87</v>
      </c>
      <c r="B27" s="119"/>
      <c r="C27" s="120">
        <f>SUM(C28:C29)</f>
        <v>0</v>
      </c>
      <c r="D27" s="120">
        <f>SUM(D28:D29)</f>
        <v>0</v>
      </c>
    </row>
    <row r="28" spans="1:4" x14ac:dyDescent="0.2">
      <c r="A28" t="s">
        <v>69</v>
      </c>
      <c r="B28">
        <v>1</v>
      </c>
      <c r="C28" s="127">
        <v>0</v>
      </c>
      <c r="D28" s="132">
        <f>B28*C28</f>
        <v>0</v>
      </c>
    </row>
    <row r="29" spans="1:4" x14ac:dyDescent="0.2">
      <c r="A29" t="s">
        <v>59</v>
      </c>
      <c r="B29">
        <v>1</v>
      </c>
      <c r="C29" s="127">
        <v>0</v>
      </c>
      <c r="D29" s="132">
        <f t="shared" ref="D29" si="6">B29*C29</f>
        <v>0</v>
      </c>
    </row>
    <row r="30" spans="1:4" x14ac:dyDescent="0.2">
      <c r="A30" t="s">
        <v>66</v>
      </c>
      <c r="B30">
        <v>1</v>
      </c>
      <c r="C30" s="118" t="s">
        <v>52</v>
      </c>
      <c r="D30" s="118" t="s">
        <v>52</v>
      </c>
    </row>
    <row r="31" spans="1:4" x14ac:dyDescent="0.2">
      <c r="A31" s="136" t="s">
        <v>88</v>
      </c>
      <c r="B31" s="119"/>
      <c r="C31" s="120">
        <f>SUM(C32:C33)</f>
        <v>0</v>
      </c>
      <c r="D31" s="120">
        <f>SUM(D32:D33)</f>
        <v>0</v>
      </c>
    </row>
    <row r="32" spans="1:4" x14ac:dyDescent="0.2">
      <c r="A32" t="s">
        <v>70</v>
      </c>
      <c r="B32">
        <v>1</v>
      </c>
      <c r="C32" s="127">
        <v>0</v>
      </c>
      <c r="D32" s="132">
        <f>B32*C32</f>
        <v>0</v>
      </c>
    </row>
    <row r="33" spans="1:5" x14ac:dyDescent="0.2">
      <c r="A33" t="s">
        <v>60</v>
      </c>
      <c r="B33">
        <v>1</v>
      </c>
      <c r="C33" s="127">
        <v>0</v>
      </c>
      <c r="D33" s="132">
        <f t="shared" ref="D33" si="7">B33*C33</f>
        <v>0</v>
      </c>
    </row>
    <row r="34" spans="1:5" x14ac:dyDescent="0.2">
      <c r="A34" t="s">
        <v>66</v>
      </c>
      <c r="B34">
        <v>1</v>
      </c>
      <c r="C34" s="118" t="s">
        <v>52</v>
      </c>
      <c r="D34" s="118" t="s">
        <v>52</v>
      </c>
    </row>
    <row r="35" spans="1:5" x14ac:dyDescent="0.2">
      <c r="A35" s="136" t="s">
        <v>89</v>
      </c>
      <c r="B35" s="119"/>
      <c r="C35" s="120">
        <f>SUM(C36:C37)</f>
        <v>0</v>
      </c>
      <c r="D35" s="120">
        <f>SUM(D36:D37)</f>
        <v>0</v>
      </c>
    </row>
    <row r="36" spans="1:5" x14ac:dyDescent="0.2">
      <c r="A36" t="s">
        <v>71</v>
      </c>
      <c r="B36">
        <v>1</v>
      </c>
      <c r="C36" s="127">
        <v>0</v>
      </c>
      <c r="D36" s="132">
        <f>B36*C36</f>
        <v>0</v>
      </c>
    </row>
    <row r="37" spans="1:5" x14ac:dyDescent="0.2">
      <c r="A37" t="s">
        <v>61</v>
      </c>
      <c r="B37">
        <v>1</v>
      </c>
      <c r="C37" s="127">
        <v>0</v>
      </c>
      <c r="D37" s="132">
        <f t="shared" ref="D37:D38" si="8">B37*C37</f>
        <v>0</v>
      </c>
    </row>
    <row r="38" spans="1:5" x14ac:dyDescent="0.2">
      <c r="A38" t="s">
        <v>62</v>
      </c>
      <c r="B38">
        <v>1</v>
      </c>
      <c r="C38" s="127">
        <v>0</v>
      </c>
      <c r="D38" s="132">
        <f t="shared" si="8"/>
        <v>0</v>
      </c>
    </row>
    <row r="39" spans="1:5" x14ac:dyDescent="0.2">
      <c r="A39" t="s">
        <v>65</v>
      </c>
      <c r="B39">
        <v>1</v>
      </c>
      <c r="C39" s="118" t="s">
        <v>52</v>
      </c>
      <c r="D39" s="118" t="s">
        <v>52</v>
      </c>
    </row>
    <row r="40" spans="1:5" ht="14.25" x14ac:dyDescent="0.2">
      <c r="D40" s="118"/>
      <c r="E40" s="129"/>
    </row>
    <row r="41" spans="1:5" ht="14.25" x14ac:dyDescent="0.2">
      <c r="A41" s="130" t="s">
        <v>54</v>
      </c>
      <c r="B41" s="130"/>
      <c r="C41" s="130"/>
      <c r="D41" s="131"/>
      <c r="E41" s="129"/>
    </row>
    <row r="42" spans="1:5" ht="20.25" x14ac:dyDescent="0.3">
      <c r="A42" s="135" t="s">
        <v>56</v>
      </c>
      <c r="B42" s="130"/>
      <c r="C42" s="130"/>
      <c r="D42" s="131"/>
    </row>
    <row r="43" spans="1:5" ht="14.25" x14ac:dyDescent="0.2">
      <c r="A43" s="129"/>
      <c r="D43" s="118"/>
    </row>
    <row r="44" spans="1:5" x14ac:dyDescent="0.2">
      <c r="A44" s="121" t="s">
        <v>51</v>
      </c>
      <c r="B44" s="121"/>
      <c r="C44" s="121"/>
      <c r="D44" s="125">
        <f>D4+D10+D13+D16+D20+D24+D28+D32+D36</f>
        <v>0</v>
      </c>
    </row>
    <row r="45" spans="1:5" x14ac:dyDescent="0.2">
      <c r="A45" s="121"/>
      <c r="B45" s="121"/>
      <c r="C45" s="121"/>
      <c r="D45" s="125"/>
    </row>
    <row r="46" spans="1:5" x14ac:dyDescent="0.2">
      <c r="A46" s="121" t="s">
        <v>76</v>
      </c>
      <c r="B46" s="121"/>
      <c r="C46" s="121"/>
      <c r="D46" s="128">
        <v>0</v>
      </c>
    </row>
    <row r="47" spans="1:5" x14ac:dyDescent="0.2">
      <c r="A47" s="121" t="s">
        <v>77</v>
      </c>
      <c r="B47" s="121"/>
      <c r="C47" s="121"/>
      <c r="D47" s="128">
        <v>0</v>
      </c>
    </row>
    <row r="48" spans="1:5" x14ac:dyDescent="0.2">
      <c r="A48" s="121" t="s">
        <v>79</v>
      </c>
      <c r="B48" s="121"/>
      <c r="C48" s="121"/>
      <c r="D48" s="128">
        <v>0</v>
      </c>
    </row>
    <row r="49" spans="1:6" x14ac:dyDescent="0.2">
      <c r="A49" s="121" t="s">
        <v>80</v>
      </c>
      <c r="B49" s="121"/>
      <c r="C49" s="121"/>
      <c r="D49" s="128">
        <v>0</v>
      </c>
    </row>
    <row r="50" spans="1:6" x14ac:dyDescent="0.2">
      <c r="A50" s="121" t="s">
        <v>78</v>
      </c>
      <c r="B50" s="121"/>
      <c r="C50" s="121"/>
      <c r="D50" s="128">
        <v>0</v>
      </c>
    </row>
    <row r="51" spans="1:6" x14ac:dyDescent="0.2">
      <c r="A51" s="121" t="s">
        <v>44</v>
      </c>
      <c r="B51" s="121"/>
      <c r="C51" s="121"/>
      <c r="D51" s="128">
        <v>0</v>
      </c>
    </row>
    <row r="52" spans="1:6" x14ac:dyDescent="0.2">
      <c r="A52" s="121" t="s">
        <v>45</v>
      </c>
      <c r="B52" s="121"/>
      <c r="C52" s="121"/>
      <c r="D52" s="128">
        <v>0</v>
      </c>
    </row>
    <row r="53" spans="1:6" x14ac:dyDescent="0.2">
      <c r="A53" s="121"/>
      <c r="B53" s="121"/>
      <c r="C53" s="121"/>
      <c r="D53" s="121"/>
    </row>
    <row r="54" spans="1:6" x14ac:dyDescent="0.2">
      <c r="A54" s="121" t="s">
        <v>46</v>
      </c>
      <c r="B54" s="121"/>
      <c r="C54" s="121"/>
      <c r="D54" s="133">
        <f>D5+D17+D21+D25+D29+D33+D37</f>
        <v>0</v>
      </c>
    </row>
    <row r="55" spans="1:6" x14ac:dyDescent="0.2">
      <c r="A55" s="121" t="s">
        <v>47</v>
      </c>
      <c r="B55" s="121"/>
      <c r="C55" s="121"/>
      <c r="D55" s="133">
        <f>D6+D38</f>
        <v>0</v>
      </c>
    </row>
    <row r="56" spans="1:6" x14ac:dyDescent="0.2">
      <c r="A56" s="121"/>
      <c r="B56" s="121"/>
      <c r="C56" s="121"/>
      <c r="D56" s="121"/>
    </row>
    <row r="57" spans="1:6" x14ac:dyDescent="0.2">
      <c r="A57" s="126" t="s">
        <v>48</v>
      </c>
      <c r="B57" s="126"/>
      <c r="C57" s="126"/>
      <c r="D57" s="195">
        <f>SUM(D44:D55)</f>
        <v>0</v>
      </c>
      <c r="F57" s="118"/>
    </row>
    <row r="58" spans="1:6" x14ac:dyDescent="0.2">
      <c r="A58" s="126" t="s">
        <v>49</v>
      </c>
      <c r="B58" s="126"/>
      <c r="C58" s="126"/>
      <c r="D58" s="195">
        <f>D59-D57</f>
        <v>0</v>
      </c>
      <c r="E58" s="118"/>
    </row>
    <row r="59" spans="1:6" x14ac:dyDescent="0.2">
      <c r="A59" s="126" t="s">
        <v>50</v>
      </c>
      <c r="B59" s="126"/>
      <c r="C59" s="126"/>
      <c r="D59" s="195">
        <f>D57*1.21</f>
        <v>0</v>
      </c>
    </row>
    <row r="61" spans="1:6" ht="18" x14ac:dyDescent="0.25">
      <c r="A61" s="134" t="s">
        <v>55</v>
      </c>
    </row>
  </sheetData>
  <pageMargins left="0.70866141732283472" right="0.70866141732283472" top="0.78740157480314965" bottom="0.78740157480314965" header="0.31496062992125984" footer="0.31496062992125984"/>
  <pageSetup paperSize="9" scale="81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7F384-6D84-4535-BEE4-4D40ED9D989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494118-51CB-42A1-A14A-0729B5739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67E1AF-8704-4E10-B9B4-D428D56D53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VV SOUHRN</vt:lpstr>
      <vt:lpstr>VzorPolozky</vt:lpstr>
      <vt:lpstr>Položky</vt:lpstr>
      <vt:lpstr>'VV SOUHRN'!CelkemDPHVypocet</vt:lpstr>
      <vt:lpstr>CenaCelkem</vt:lpstr>
      <vt:lpstr>CenaCelkemBezDPH</vt:lpstr>
      <vt:lpstr>'VV SOUHRN'!CenaCelkemVypocet</vt:lpstr>
      <vt:lpstr>cisloobjektu</vt:lpstr>
      <vt:lpstr>'VV SOUHRN'!CisloStavby</vt:lpstr>
      <vt:lpstr>CisloStavebnihoRozpoctu</vt:lpstr>
      <vt:lpstr>dadresa</vt:lpstr>
      <vt:lpstr>'VV SOUHRN'!DIČ</vt:lpstr>
      <vt:lpstr>dmisto</vt:lpstr>
      <vt:lpstr>DPHZakl</vt:lpstr>
      <vt:lpstr>'VV SOUHRN'!dpsc</vt:lpstr>
      <vt:lpstr>'VV SOUHRN'!IČO</vt:lpstr>
      <vt:lpstr>Mena</vt:lpstr>
      <vt:lpstr>MistoStavby</vt:lpstr>
      <vt:lpstr>nazevobjektu</vt:lpstr>
      <vt:lpstr>'VV SOUHRN'!NazevStavby</vt:lpstr>
      <vt:lpstr>NazevStavebnihoRozpoctu</vt:lpstr>
      <vt:lpstr>oadresa</vt:lpstr>
      <vt:lpstr>'VV SOUHRN'!Objednatel</vt:lpstr>
      <vt:lpstr>'VV SOUHRN'!Objekt</vt:lpstr>
      <vt:lpstr>'VV SOUHRN'!Oblast_tisku</vt:lpstr>
      <vt:lpstr>'VV SOUHRN'!odic</vt:lpstr>
      <vt:lpstr>'VV SOUHRN'!oico</vt:lpstr>
      <vt:lpstr>'VV SOUHRN'!omisto</vt:lpstr>
      <vt:lpstr>'VV SOUHRN'!onazev</vt:lpstr>
      <vt:lpstr>'VV SOUHRN'!opsc</vt:lpstr>
      <vt:lpstr>padresa</vt:lpstr>
      <vt:lpstr>pdic</vt:lpstr>
      <vt:lpstr>pico</vt:lpstr>
      <vt:lpstr>pmisto</vt:lpstr>
      <vt:lpstr>PoptavkaID</vt:lpstr>
      <vt:lpstr>pPSC</vt:lpstr>
      <vt:lpstr>Projektant</vt:lpstr>
      <vt:lpstr>'VV SOUHRN'!SazbaDPH2</vt:lpstr>
      <vt:lpstr>Vypracoval</vt:lpstr>
      <vt:lpstr>'VV SOUHRN'!ZakladDPHSniVypocet</vt:lpstr>
      <vt:lpstr>ZakladDPHZakl</vt:lpstr>
      <vt:lpstr>'VV SOUHRN'!ZakladDPHZaklVypocet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Sojka</dc:creator>
  <cp:lastModifiedBy>Miroslav Geršl</cp:lastModifiedBy>
  <cp:lastPrinted>2025-06-09T08:01:35Z</cp:lastPrinted>
  <dcterms:created xsi:type="dcterms:W3CDTF">2009-04-08T07:15:50Z</dcterms:created>
  <dcterms:modified xsi:type="dcterms:W3CDTF">2025-06-09T08:01:38Z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