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.starezsport.cz@SSL\DavWWWRoot\Zakzky 2024\VZ-056-2024_OPRAVA SOCIÁLNÍHO ZÁZEMÍ MBS- etapa II\administrace\a_VZ_OPRAVA SOCIALNIHO ZAZEMI MBS - etapa II_VYZVA\"/>
    </mc:Choice>
  </mc:AlternateContent>
  <xr:revisionPtr revIDLastSave="0" documentId="13_ncr:1_{477CF34B-5563-40AF-8738-599A0B809F92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tavba" sheetId="1" r:id="rId1"/>
    <sheet name="VzorPolozky" sheetId="10" state="hidden" r:id="rId2"/>
    <sheet name="01 01 Pol" sheetId="12" r:id="rId3"/>
    <sheet name="02 02 Pol" sheetId="13" r:id="rId4"/>
    <sheet name="ZTI" sheetId="14" r:id="rId5"/>
  </sheets>
  <externalReferences>
    <externalReference r:id="rId6"/>
  </externalReferences>
  <definedNames>
    <definedName name="CelkemDPHVypocet" localSheetId="0">Stavba!$H$45</definedName>
    <definedName name="CenaCelkem">Stavba!$G$30</definedName>
    <definedName name="CenaCelkemBezDPH">Stavba!$G$29</definedName>
    <definedName name="CenaCelkemVypocet" localSheetId="0">Stavba!$I$45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Stavba!$G$25</definedName>
    <definedName name="DPHZakl">Stavba!$G$27</definedName>
    <definedName name="dpsc" localSheetId="0">Stavba!$D$13</definedName>
    <definedName name="IČO" localSheetId="0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_xlnm.Print_Titles" localSheetId="3">'02 02 Pol'!$1:$7</definedName>
    <definedName name="oadresa">Stavba!$D$6</definedName>
    <definedName name="Objednatel" localSheetId="0">Stavba!$D$5</definedName>
    <definedName name="Objekt" localSheetId="0">Stavba!$B$39</definedName>
    <definedName name="_xlnm.Print_Area" localSheetId="2">'01 01 Pol'!$A$1:$Y$165</definedName>
    <definedName name="_xlnm.Print_Area" localSheetId="3">'02 02 Pol'!$A$1:$Y$209</definedName>
    <definedName name="_xlnm.Print_Area" localSheetId="0">Stavba!$A$1:$J$70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Stavba!$E$24</definedName>
    <definedName name="SazbaDPH1">'[1]Krycí list'!$C$30</definedName>
    <definedName name="SazbaDPH2" localSheetId="0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Stavba!$B$1:$J$37</definedName>
    <definedName name="ZakladDPHSni">Stavba!$G$24</definedName>
    <definedName name="ZakladDPHSniVypocet" localSheetId="0">Stavba!$F$45</definedName>
    <definedName name="ZakladDPHZakl">Stavba!$G$26</definedName>
    <definedName name="ZakladDPHZaklVypocet" localSheetId="0">Stavba!$G$45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54" i="14" l="1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7" i="14" l="1"/>
  <c r="E23" i="14"/>
  <c r="E3" i="14"/>
  <c r="E55" i="14" l="1"/>
  <c r="I17" i="1" s="1"/>
  <c r="G9" i="13" l="1"/>
  <c r="G8" i="13" s="1"/>
  <c r="I9" i="13"/>
  <c r="K9" i="13"/>
  <c r="O9" i="13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8" i="13"/>
  <c r="I18" i="13"/>
  <c r="K18" i="13"/>
  <c r="O18" i="13"/>
  <c r="Q18" i="13"/>
  <c r="V18" i="13"/>
  <c r="G25" i="13"/>
  <c r="M25" i="13" s="1"/>
  <c r="I25" i="13"/>
  <c r="K25" i="13"/>
  <c r="O25" i="13"/>
  <c r="Q25" i="13"/>
  <c r="V25" i="13"/>
  <c r="G30" i="13"/>
  <c r="M30" i="13" s="1"/>
  <c r="I30" i="13"/>
  <c r="K30" i="13"/>
  <c r="O30" i="13"/>
  <c r="Q30" i="13"/>
  <c r="Q24" i="13" s="1"/>
  <c r="V30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K37" i="13"/>
  <c r="O37" i="13"/>
  <c r="G38" i="13"/>
  <c r="I38" i="13"/>
  <c r="I37" i="13" s="1"/>
  <c r="K38" i="13"/>
  <c r="M38" i="13"/>
  <c r="M37" i="13" s="1"/>
  <c r="O38" i="13"/>
  <c r="Q38" i="13"/>
  <c r="Q37" i="13" s="1"/>
  <c r="V38" i="13"/>
  <c r="V37" i="13" s="1"/>
  <c r="G39" i="13"/>
  <c r="G40" i="13"/>
  <c r="I40" i="13"/>
  <c r="I39" i="13" s="1"/>
  <c r="K40" i="13"/>
  <c r="K39" i="13" s="1"/>
  <c r="M40" i="13"/>
  <c r="M39" i="13" s="1"/>
  <c r="O40" i="13"/>
  <c r="O39" i="13" s="1"/>
  <c r="Q40" i="13"/>
  <c r="Q39" i="13" s="1"/>
  <c r="V40" i="13"/>
  <c r="V39" i="13" s="1"/>
  <c r="G43" i="13"/>
  <c r="M43" i="13" s="1"/>
  <c r="M42" i="13" s="1"/>
  <c r="I43" i="13"/>
  <c r="I42" i="13" s="1"/>
  <c r="K43" i="13"/>
  <c r="K42" i="13" s="1"/>
  <c r="O43" i="13"/>
  <c r="O42" i="13" s="1"/>
  <c r="Q43" i="13"/>
  <c r="Q42" i="13" s="1"/>
  <c r="V43" i="13"/>
  <c r="V42" i="13" s="1"/>
  <c r="G49" i="13"/>
  <c r="M49" i="13" s="1"/>
  <c r="I49" i="13"/>
  <c r="K49" i="13"/>
  <c r="O49" i="13"/>
  <c r="Q49" i="13"/>
  <c r="V49" i="13"/>
  <c r="G54" i="13"/>
  <c r="M54" i="13" s="1"/>
  <c r="I54" i="13"/>
  <c r="K54" i="13"/>
  <c r="O54" i="13"/>
  <c r="Q54" i="13"/>
  <c r="V54" i="13"/>
  <c r="G59" i="13"/>
  <c r="I59" i="13"/>
  <c r="K59" i="13"/>
  <c r="M59" i="13"/>
  <c r="O59" i="13"/>
  <c r="Q59" i="13"/>
  <c r="V59" i="13"/>
  <c r="G64" i="13"/>
  <c r="M64" i="13" s="1"/>
  <c r="I64" i="13"/>
  <c r="K64" i="13"/>
  <c r="O64" i="13"/>
  <c r="Q64" i="13"/>
  <c r="V64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3" i="13"/>
  <c r="M73" i="13" s="1"/>
  <c r="I73" i="13"/>
  <c r="K73" i="13"/>
  <c r="O73" i="13"/>
  <c r="Q73" i="13"/>
  <c r="V73" i="13"/>
  <c r="G79" i="13"/>
  <c r="I79" i="13"/>
  <c r="K79" i="13"/>
  <c r="M79" i="13"/>
  <c r="O79" i="13"/>
  <c r="Q79" i="13"/>
  <c r="V79" i="13"/>
  <c r="G82" i="13"/>
  <c r="G83" i="13"/>
  <c r="M83" i="13" s="1"/>
  <c r="M82" i="13" s="1"/>
  <c r="I83" i="13"/>
  <c r="I82" i="13" s="1"/>
  <c r="K83" i="13"/>
  <c r="K82" i="13" s="1"/>
  <c r="O83" i="13"/>
  <c r="O82" i="13" s="1"/>
  <c r="Q83" i="13"/>
  <c r="Q82" i="13" s="1"/>
  <c r="V83" i="13"/>
  <c r="V82" i="13" s="1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92" i="13"/>
  <c r="M92" i="13" s="1"/>
  <c r="I92" i="13"/>
  <c r="K92" i="13"/>
  <c r="O92" i="13"/>
  <c r="Q92" i="13"/>
  <c r="V92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101" i="13"/>
  <c r="I101" i="13"/>
  <c r="K101" i="13"/>
  <c r="M101" i="13"/>
  <c r="O101" i="13"/>
  <c r="Q101" i="13"/>
  <c r="V101" i="13"/>
  <c r="G107" i="13"/>
  <c r="M107" i="13" s="1"/>
  <c r="I107" i="13"/>
  <c r="K107" i="13"/>
  <c r="O107" i="13"/>
  <c r="Q107" i="13"/>
  <c r="V107" i="13"/>
  <c r="G109" i="13"/>
  <c r="I109" i="13"/>
  <c r="K109" i="13"/>
  <c r="O109" i="13"/>
  <c r="Q109" i="13"/>
  <c r="Q108" i="13" s="1"/>
  <c r="V109" i="13"/>
  <c r="G114" i="13"/>
  <c r="M114" i="13" s="1"/>
  <c r="I114" i="13"/>
  <c r="K114" i="13"/>
  <c r="O114" i="13"/>
  <c r="Q114" i="13"/>
  <c r="V114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5" i="13"/>
  <c r="M125" i="13" s="1"/>
  <c r="I125" i="13"/>
  <c r="K125" i="13"/>
  <c r="O125" i="13"/>
  <c r="Q125" i="13"/>
  <c r="V125" i="13"/>
  <c r="G127" i="13"/>
  <c r="M127" i="13" s="1"/>
  <c r="I127" i="13"/>
  <c r="K127" i="13"/>
  <c r="K126" i="13" s="1"/>
  <c r="O127" i="13"/>
  <c r="Q127" i="13"/>
  <c r="V127" i="13"/>
  <c r="V126" i="13" s="1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O129" i="13" s="1"/>
  <c r="Q130" i="13"/>
  <c r="Q129" i="13" s="1"/>
  <c r="V130" i="13"/>
  <c r="G131" i="13"/>
  <c r="M131" i="13" s="1"/>
  <c r="I131" i="13"/>
  <c r="K131" i="13"/>
  <c r="O131" i="13"/>
  <c r="Q131" i="13"/>
  <c r="V131" i="13"/>
  <c r="G133" i="13"/>
  <c r="M133" i="13" s="1"/>
  <c r="I133" i="13"/>
  <c r="K133" i="13"/>
  <c r="O133" i="13"/>
  <c r="Q133" i="13"/>
  <c r="V133" i="13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51" i="13"/>
  <c r="M151" i="13" s="1"/>
  <c r="I151" i="13"/>
  <c r="K151" i="13"/>
  <c r="O151" i="13"/>
  <c r="Q151" i="13"/>
  <c r="V151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64" i="13"/>
  <c r="I164" i="13"/>
  <c r="K164" i="13"/>
  <c r="M164" i="13"/>
  <c r="O164" i="13"/>
  <c r="Q164" i="13"/>
  <c r="V164" i="13"/>
  <c r="G166" i="13"/>
  <c r="M166" i="13" s="1"/>
  <c r="I166" i="13"/>
  <c r="K166" i="13"/>
  <c r="O166" i="13"/>
  <c r="O165" i="13" s="1"/>
  <c r="Q166" i="13"/>
  <c r="V166" i="13"/>
  <c r="G167" i="13"/>
  <c r="M167" i="13" s="1"/>
  <c r="I167" i="13"/>
  <c r="K167" i="13"/>
  <c r="O167" i="13"/>
  <c r="Q167" i="13"/>
  <c r="V167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4" i="13"/>
  <c r="M174" i="13" s="1"/>
  <c r="I174" i="13"/>
  <c r="K174" i="13"/>
  <c r="O174" i="13"/>
  <c r="Q174" i="13"/>
  <c r="V174" i="13"/>
  <c r="G176" i="13"/>
  <c r="G175" i="13" s="1"/>
  <c r="I176" i="13"/>
  <c r="I175" i="13" s="1"/>
  <c r="K176" i="13"/>
  <c r="K175" i="13" s="1"/>
  <c r="O176" i="13"/>
  <c r="O175" i="13" s="1"/>
  <c r="Q176" i="13"/>
  <c r="Q175" i="13" s="1"/>
  <c r="V176" i="13"/>
  <c r="V175" i="13" s="1"/>
  <c r="G180" i="13"/>
  <c r="I180" i="13"/>
  <c r="K180" i="13"/>
  <c r="M180" i="13"/>
  <c r="O180" i="13"/>
  <c r="Q180" i="13"/>
  <c r="V180" i="13"/>
  <c r="V179" i="13" s="1"/>
  <c r="G181" i="13"/>
  <c r="M181" i="13" s="1"/>
  <c r="I181" i="13"/>
  <c r="K181" i="13"/>
  <c r="O181" i="13"/>
  <c r="Q181" i="13"/>
  <c r="V181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I194" i="13"/>
  <c r="K194" i="13"/>
  <c r="M194" i="13"/>
  <c r="O194" i="13"/>
  <c r="Q194" i="13"/>
  <c r="V194" i="13"/>
  <c r="G195" i="13"/>
  <c r="I195" i="13"/>
  <c r="K195" i="13"/>
  <c r="M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AE199" i="13"/>
  <c r="F44" i="1" s="1"/>
  <c r="G9" i="12"/>
  <c r="G8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K12" i="12" s="1"/>
  <c r="O15" i="12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V19" i="12" s="1"/>
  <c r="G30" i="12"/>
  <c r="M30" i="12" s="1"/>
  <c r="I30" i="12"/>
  <c r="K30" i="12"/>
  <c r="O30" i="12"/>
  <c r="Q30" i="12"/>
  <c r="V30" i="12"/>
  <c r="G36" i="12"/>
  <c r="G35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V42" i="12"/>
  <c r="G43" i="12"/>
  <c r="G42" i="12" s="1"/>
  <c r="I56" i="1" s="1"/>
  <c r="I43" i="12"/>
  <c r="I42" i="12" s="1"/>
  <c r="K43" i="12"/>
  <c r="K42" i="12" s="1"/>
  <c r="O43" i="12"/>
  <c r="O42" i="12" s="1"/>
  <c r="Q43" i="12"/>
  <c r="Q42" i="12" s="1"/>
  <c r="V43" i="12"/>
  <c r="G45" i="12"/>
  <c r="G44" i="12" s="1"/>
  <c r="I57" i="1" s="1"/>
  <c r="I45" i="12"/>
  <c r="I44" i="12" s="1"/>
  <c r="K45" i="12"/>
  <c r="K44" i="12" s="1"/>
  <c r="O45" i="12"/>
  <c r="O44" i="12" s="1"/>
  <c r="Q45" i="12"/>
  <c r="Q44" i="12" s="1"/>
  <c r="V45" i="12"/>
  <c r="V44" i="12" s="1"/>
  <c r="G49" i="12"/>
  <c r="G48" i="12" s="1"/>
  <c r="I49" i="12"/>
  <c r="I48" i="12" s="1"/>
  <c r="K49" i="12"/>
  <c r="K48" i="12" s="1"/>
  <c r="O49" i="12"/>
  <c r="O48" i="12" s="1"/>
  <c r="Q49" i="12"/>
  <c r="Q48" i="12" s="1"/>
  <c r="V49" i="12"/>
  <c r="V48" i="12" s="1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O70" i="12"/>
  <c r="G71" i="12"/>
  <c r="G70" i="12" s="1"/>
  <c r="I60" i="1" s="1"/>
  <c r="I71" i="12"/>
  <c r="I70" i="12" s="1"/>
  <c r="K71" i="12"/>
  <c r="K70" i="12" s="1"/>
  <c r="O71" i="12"/>
  <c r="Q71" i="12"/>
  <c r="Q70" i="12" s="1"/>
  <c r="V71" i="12"/>
  <c r="V70" i="12" s="1"/>
  <c r="G73" i="12"/>
  <c r="I73" i="12"/>
  <c r="K73" i="12"/>
  <c r="M73" i="12"/>
  <c r="O73" i="12"/>
  <c r="Q73" i="12"/>
  <c r="V73" i="12"/>
  <c r="G75" i="12"/>
  <c r="M75" i="12" s="1"/>
  <c r="I75" i="12"/>
  <c r="K75" i="12"/>
  <c r="O75" i="12"/>
  <c r="Q75" i="12"/>
  <c r="V75" i="12"/>
  <c r="G78" i="12"/>
  <c r="M78" i="12" s="1"/>
  <c r="I78" i="12"/>
  <c r="K78" i="12"/>
  <c r="O78" i="12"/>
  <c r="Q78" i="12"/>
  <c r="V78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K101" i="12" s="1"/>
  <c r="O102" i="12"/>
  <c r="O101" i="12" s="1"/>
  <c r="Q102" i="12"/>
  <c r="Q101" i="12" s="1"/>
  <c r="V102" i="12"/>
  <c r="V101" i="12" s="1"/>
  <c r="G104" i="12"/>
  <c r="M104" i="12" s="1"/>
  <c r="I104" i="12"/>
  <c r="I101" i="12" s="1"/>
  <c r="K104" i="12"/>
  <c r="O104" i="12"/>
  <c r="Q104" i="12"/>
  <c r="V104" i="12"/>
  <c r="G106" i="12"/>
  <c r="G105" i="12" s="1"/>
  <c r="I106" i="12"/>
  <c r="K106" i="12"/>
  <c r="K105" i="12" s="1"/>
  <c r="O106" i="12"/>
  <c r="Q106" i="12"/>
  <c r="V106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Q112" i="12"/>
  <c r="V112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G133" i="12" s="1"/>
  <c r="I67" i="1" s="1"/>
  <c r="I134" i="12"/>
  <c r="I133" i="12" s="1"/>
  <c r="K134" i="12"/>
  <c r="K133" i="12" s="1"/>
  <c r="O134" i="12"/>
  <c r="O133" i="12" s="1"/>
  <c r="Q134" i="12"/>
  <c r="Q133" i="12" s="1"/>
  <c r="V134" i="12"/>
  <c r="V133" i="12" s="1"/>
  <c r="G138" i="12"/>
  <c r="M138" i="12" s="1"/>
  <c r="I138" i="12"/>
  <c r="I137" i="12" s="1"/>
  <c r="K138" i="12"/>
  <c r="K137" i="12" s="1"/>
  <c r="O138" i="12"/>
  <c r="Q138" i="12"/>
  <c r="V138" i="12"/>
  <c r="G139" i="12"/>
  <c r="M139" i="12" s="1"/>
  <c r="I139" i="12"/>
  <c r="K139" i="12"/>
  <c r="O139" i="12"/>
  <c r="Q139" i="12"/>
  <c r="V139" i="12"/>
  <c r="G147" i="12"/>
  <c r="G146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AE155" i="12"/>
  <c r="F41" i="1" s="1"/>
  <c r="I21" i="1"/>
  <c r="I20" i="1"/>
  <c r="I19" i="1"/>
  <c r="K165" i="13" l="1"/>
  <c r="V105" i="12"/>
  <c r="M45" i="12"/>
  <c r="M44" i="12" s="1"/>
  <c r="V108" i="13"/>
  <c r="V84" i="13"/>
  <c r="Q105" i="12"/>
  <c r="O35" i="12"/>
  <c r="G137" i="12"/>
  <c r="M126" i="13"/>
  <c r="M134" i="12"/>
  <c r="M133" i="12" s="1"/>
  <c r="I92" i="12"/>
  <c r="O19" i="12"/>
  <c r="V12" i="12"/>
  <c r="Q12" i="12"/>
  <c r="O179" i="13"/>
  <c r="G92" i="12"/>
  <c r="Q19" i="12"/>
  <c r="O24" i="13"/>
  <c r="V108" i="12"/>
  <c r="V137" i="12"/>
  <c r="V12" i="13"/>
  <c r="I108" i="12"/>
  <c r="I12" i="12"/>
  <c r="V8" i="12"/>
  <c r="V24" i="13"/>
  <c r="O137" i="12"/>
  <c r="Q8" i="12"/>
  <c r="G101" i="12"/>
  <c r="O8" i="12"/>
  <c r="K129" i="13"/>
  <c r="I12" i="13"/>
  <c r="I24" i="13"/>
  <c r="I52" i="1"/>
  <c r="O190" i="13"/>
  <c r="M176" i="13"/>
  <c r="M175" i="13" s="1"/>
  <c r="V129" i="13"/>
  <c r="K12" i="13"/>
  <c r="G12" i="13"/>
  <c r="G12" i="12"/>
  <c r="I53" i="1" s="1"/>
  <c r="M48" i="13"/>
  <c r="K146" i="12"/>
  <c r="I120" i="12"/>
  <c r="O105" i="12"/>
  <c r="Q92" i="12"/>
  <c r="V72" i="12"/>
  <c r="K35" i="12"/>
  <c r="K8" i="12"/>
  <c r="I179" i="13"/>
  <c r="V165" i="13"/>
  <c r="V132" i="13"/>
  <c r="O126" i="13"/>
  <c r="Q84" i="13"/>
  <c r="K84" i="13"/>
  <c r="O12" i="13"/>
  <c r="K8" i="13"/>
  <c r="F42" i="1"/>
  <c r="M137" i="12"/>
  <c r="K51" i="12"/>
  <c r="I146" i="12"/>
  <c r="O120" i="12"/>
  <c r="M106" i="12"/>
  <c r="M105" i="12" s="1"/>
  <c r="M101" i="12"/>
  <c r="O92" i="12"/>
  <c r="Q72" i="12"/>
  <c r="K72" i="12"/>
  <c r="V51" i="12"/>
  <c r="I35" i="12"/>
  <c r="M15" i="12"/>
  <c r="M12" i="12" s="1"/>
  <c r="I8" i="12"/>
  <c r="G179" i="13"/>
  <c r="I68" i="1" s="1"/>
  <c r="I165" i="13"/>
  <c r="Q165" i="13"/>
  <c r="Q132" i="13"/>
  <c r="I129" i="13"/>
  <c r="O84" i="13"/>
  <c r="I8" i="13"/>
  <c r="F43" i="1"/>
  <c r="V120" i="12"/>
  <c r="V92" i="12"/>
  <c r="I72" i="12"/>
  <c r="Q51" i="12"/>
  <c r="M165" i="13"/>
  <c r="O132" i="13"/>
  <c r="M129" i="13"/>
  <c r="Q137" i="12"/>
  <c r="Q120" i="12"/>
  <c r="I105" i="12"/>
  <c r="K92" i="12"/>
  <c r="G72" i="12"/>
  <c r="O51" i="12"/>
  <c r="M49" i="12"/>
  <c r="M48" i="12" s="1"/>
  <c r="M190" i="13"/>
  <c r="K132" i="13"/>
  <c r="I126" i="13"/>
  <c r="M18" i="13"/>
  <c r="M12" i="13" s="1"/>
  <c r="K190" i="13"/>
  <c r="Q179" i="13"/>
  <c r="I132" i="13"/>
  <c r="G126" i="13"/>
  <c r="I63" i="1" s="1"/>
  <c r="Q48" i="13"/>
  <c r="K48" i="13"/>
  <c r="M24" i="13"/>
  <c r="F40" i="1"/>
  <c r="G108" i="13"/>
  <c r="V48" i="13"/>
  <c r="O48" i="13"/>
  <c r="I48" i="13"/>
  <c r="K24" i="13"/>
  <c r="Q146" i="12"/>
  <c r="Q35" i="12"/>
  <c r="I19" i="12"/>
  <c r="V190" i="13"/>
  <c r="I190" i="13"/>
  <c r="M132" i="13"/>
  <c r="K108" i="12"/>
  <c r="M19" i="12"/>
  <c r="Q190" i="13"/>
  <c r="K108" i="13"/>
  <c r="I84" i="13"/>
  <c r="G48" i="13"/>
  <c r="O8" i="13"/>
  <c r="O146" i="12"/>
  <c r="Q108" i="12"/>
  <c r="I51" i="12"/>
  <c r="M179" i="13"/>
  <c r="V146" i="12"/>
  <c r="M147" i="12"/>
  <c r="M146" i="12" s="1"/>
  <c r="K120" i="12"/>
  <c r="O108" i="12"/>
  <c r="O72" i="12"/>
  <c r="G51" i="12"/>
  <c r="V35" i="12"/>
  <c r="M36" i="12"/>
  <c r="M35" i="12" s="1"/>
  <c r="K19" i="12"/>
  <c r="O12" i="12"/>
  <c r="M9" i="12"/>
  <c r="M8" i="12" s="1"/>
  <c r="K179" i="13"/>
  <c r="Q126" i="13"/>
  <c r="O108" i="13"/>
  <c r="I108" i="13"/>
  <c r="Q12" i="13"/>
  <c r="M9" i="13"/>
  <c r="M8" i="13" s="1"/>
  <c r="M84" i="13"/>
  <c r="G190" i="13"/>
  <c r="I69" i="1" s="1"/>
  <c r="G42" i="13"/>
  <c r="I58" i="1" s="1"/>
  <c r="G129" i="13"/>
  <c r="I64" i="1" s="1"/>
  <c r="G132" i="13"/>
  <c r="G24" i="13"/>
  <c r="G84" i="13"/>
  <c r="M109" i="13"/>
  <c r="M108" i="13" s="1"/>
  <c r="G165" i="13"/>
  <c r="AF199" i="13"/>
  <c r="M51" i="12"/>
  <c r="M92" i="12"/>
  <c r="M108" i="12"/>
  <c r="M72" i="12"/>
  <c r="M120" i="12"/>
  <c r="M71" i="12"/>
  <c r="M70" i="12" s="1"/>
  <c r="M43" i="12"/>
  <c r="M42" i="12" s="1"/>
  <c r="G19" i="12"/>
  <c r="G120" i="12"/>
  <c r="AF155" i="12"/>
  <c r="G108" i="12"/>
  <c r="J29" i="1"/>
  <c r="J27" i="1"/>
  <c r="G39" i="1"/>
  <c r="F39" i="1"/>
  <c r="J24" i="1"/>
  <c r="J25" i="1"/>
  <c r="J26" i="1"/>
  <c r="J28" i="1"/>
  <c r="E25" i="1"/>
  <c r="E27" i="1"/>
  <c r="I62" i="1" l="1"/>
  <c r="G199" i="13"/>
  <c r="I54" i="1"/>
  <c r="I66" i="1"/>
  <c r="F45" i="1"/>
  <c r="I61" i="1"/>
  <c r="I18" i="1" s="1"/>
  <c r="I55" i="1"/>
  <c r="G44" i="1"/>
  <c r="H44" i="1" s="1"/>
  <c r="I44" i="1" s="1"/>
  <c r="G43" i="1"/>
  <c r="H43" i="1" s="1"/>
  <c r="I43" i="1" s="1"/>
  <c r="I65" i="1"/>
  <c r="I59" i="1"/>
  <c r="G41" i="1"/>
  <c r="H41" i="1" s="1"/>
  <c r="I41" i="1" s="1"/>
  <c r="G40" i="1"/>
  <c r="H40" i="1" s="1"/>
  <c r="H45" i="1" s="1"/>
  <c r="G42" i="1"/>
  <c r="H42" i="1" s="1"/>
  <c r="I42" i="1" s="1"/>
  <c r="G155" i="12"/>
  <c r="I16" i="1" l="1"/>
  <c r="I22" i="1" s="1"/>
  <c r="G26" i="1" s="1"/>
  <c r="I70" i="1"/>
  <c r="G45" i="1"/>
  <c r="I40" i="1"/>
  <c r="I45" i="1" s="1"/>
  <c r="G24" i="1"/>
  <c r="A24" i="1" s="1"/>
  <c r="A25" i="1" s="1"/>
  <c r="A26" i="1" l="1"/>
  <c r="G25" i="1"/>
  <c r="J40" i="1"/>
  <c r="J45" i="1" s="1"/>
  <c r="J42" i="1"/>
  <c r="J41" i="1"/>
  <c r="J44" i="1"/>
  <c r="J43" i="1"/>
  <c r="A27" i="1"/>
  <c r="G27" i="1"/>
  <c r="G29" i="1"/>
  <c r="J65" i="1"/>
  <c r="J67" i="1"/>
  <c r="J54" i="1"/>
  <c r="J58" i="1"/>
  <c r="J62" i="1"/>
  <c r="J59" i="1"/>
  <c r="J55" i="1"/>
  <c r="J66" i="1"/>
  <c r="J63" i="1"/>
  <c r="J60" i="1"/>
  <c r="J56" i="1"/>
  <c r="J61" i="1"/>
  <c r="J64" i="1"/>
  <c r="J69" i="1"/>
  <c r="J52" i="1"/>
  <c r="J57" i="1"/>
  <c r="J68" i="1"/>
  <c r="J53" i="1"/>
  <c r="J70" i="1" l="1"/>
  <c r="A28" i="1"/>
  <c r="A30" i="1" l="1"/>
  <c r="G30" i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<sst xmlns="http://schemas.openxmlformats.org/spreadsheetml/2006/main" count="1857" uniqueCount="431">
  <si>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</si>
  <si>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</si>
  <si>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</si>
  <si>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</si>
  <si>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</si>
  <si>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</si>
  <si>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</si>
  <si>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</si>
  <si>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</si>
  <si>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</si>
  <si>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</si>
  <si>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</si>
  <si>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</si>
  <si>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</si>
  <si>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</si>
  <si>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</si>
  <si>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</si>
  <si>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</si>
  <si>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</si>
  <si>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</si>
  <si>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</si>
  <si>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</si>
  <si>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</si>
  <si>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</si>
  <si>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</si>
  <si>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</si>
  <si>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</si>
  <si>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</si>
  <si>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</si>
  <si>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</si>
  <si>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</si>
  <si>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</si>
  <si>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</si>
  <si>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</si>
  <si>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</si>
  <si>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</si>
  <si>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</si>
  <si>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</si>
  <si>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</si>
  <si>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</si>
  <si>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</si>
  <si>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240603</t>
  </si>
  <si>
    <t xml:space="preserve">Basebollový stadion Brno Oprava šaten </t>
  </si>
  <si>
    <t>Stavba</t>
  </si>
  <si>
    <t>01</t>
  </si>
  <si>
    <t>Oprava šaten hostů m.č.1.11</t>
  </si>
  <si>
    <t>02</t>
  </si>
  <si>
    <t>Oprava šaten rozhodčích m.č.1.07 a 1.08</t>
  </si>
  <si>
    <t>Celkem za stavbu</t>
  </si>
  <si>
    <t>CZK</t>
  </si>
  <si>
    <t>Rekapitulace dílů</t>
  </si>
  <si>
    <t>Typ dílu</t>
  </si>
  <si>
    <t>0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</si>
  <si>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</si>
  <si>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</si>
  <si>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</si>
  <si>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</si>
  <si>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</si>
  <si>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</si>
  <si>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</si>
  <si>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</si>
  <si>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</si>
  <si>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</si>
  <si>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</si>
  <si>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</si>
  <si>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</si>
  <si>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</si>
  <si>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</si>
  <si>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</si>
  <si>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</si>
  <si>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</si>
  <si>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</si>
  <si>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</si>
  <si>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</si>
  <si>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</si>
  <si>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</si>
  <si>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</si>
  <si>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</si>
  <si>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</si>
  <si>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</si>
  <si>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</si>
  <si>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</si>
  <si>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</si>
  <si>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</si>
  <si>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</si>
  <si>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</si>
  <si>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</si>
  <si>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</si>
  <si>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</si>
  <si>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</si>
  <si>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</si>
  <si>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</si>
  <si>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</si>
  <si>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</si>
  <si>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</si>
  <si>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</si>
  <si>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</si>
  <si>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</si>
  <si>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</si>
  <si>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</si>
  <si>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</si>
  <si>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</si>
  <si>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</si>
  <si>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</si>
  <si>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</si>
  <si>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</si>
  <si>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</si>
  <si>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</si>
  <si>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</si>
  <si>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</si>
  <si>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</si>
  <si>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</si>
  <si>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</si>
  <si>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</si>
  <si>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</si>
  <si>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</si>
  <si>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</si>
  <si>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</si>
  <si>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VRN-01</t>
  </si>
  <si>
    <t>Zařízení staveniště</t>
  </si>
  <si>
    <t>Soubor</t>
  </si>
  <si>
    <t>Vlastní</t>
  </si>
  <si>
    <t>Indiv</t>
  </si>
  <si>
    <t>Práce</t>
  </si>
  <si>
    <t>Běžná</t>
  </si>
  <si>
    <t>POL1_</t>
  </si>
  <si>
    <t>VRN-02</t>
  </si>
  <si>
    <t>Kompletační činnost (IČD)</t>
  </si>
  <si>
    <t>POL1_1</t>
  </si>
  <si>
    <t>VRN-03</t>
  </si>
  <si>
    <t>Provoz investora</t>
  </si>
  <si>
    <t>340271610R00</t>
  </si>
  <si>
    <t>Zazdívka otvorů pl.do 4 m2, pórobet.tvár.,tl.10 cm</t>
  </si>
  <si>
    <t>m3</t>
  </si>
  <si>
    <t>RTS 24/ I</t>
  </si>
  <si>
    <t>2*0,9*0,1</t>
  </si>
  <si>
    <t>VV</t>
  </si>
  <si>
    <t>342255024R00</t>
  </si>
  <si>
    <t>Příčky z desek porobetonových tl. 100 mm</t>
  </si>
  <si>
    <t>m2</t>
  </si>
  <si>
    <t>2,3*1,4</t>
  </si>
  <si>
    <t>342948111R00</t>
  </si>
  <si>
    <t>Ukotvení příček k cihelné konstrukci kotvami na hmoždinky</t>
  </si>
  <si>
    <t>m</t>
  </si>
  <si>
    <t>2,3*2</t>
  </si>
  <si>
    <t>612409991RT2</t>
  </si>
  <si>
    <t>Začištění omítek kolem oken,dveří apod. s použitím suché maltové směsi</t>
  </si>
  <si>
    <t>(0,8+1,97*2)*2*3</t>
  </si>
  <si>
    <t>612421637R00</t>
  </si>
  <si>
    <t>Omítka vnitřní zdiva, MVC, štuková</t>
  </si>
  <si>
    <t xml:space="preserve">po zazdívce : </t>
  </si>
  <si>
    <t>1*2,1</t>
  </si>
  <si>
    <t>612421231RT2</t>
  </si>
  <si>
    <t>Oprava vápen.omítek stěn do 10 % pl. - štukových s použitím suché maltové směsi</t>
  </si>
  <si>
    <t>0,5*(5,15*2+2,7*4)</t>
  </si>
  <si>
    <t>612473181R00</t>
  </si>
  <si>
    <t>Omítka vnitř.zdiva ze suché směsi, hladká pod obklad</t>
  </si>
  <si>
    <t>2,4*(2,7*2+5,15*2+1,8*2+2,4*0,1*2)</t>
  </si>
  <si>
    <t>-0,8*1,97*2</t>
  </si>
  <si>
    <t>612481211RT2</t>
  </si>
  <si>
    <t xml:space="preserve">Montáž výztužné sítě(perlinky)do stěrky-vnit.stěny včetně výztužné sítě a stěrkového tmelu </t>
  </si>
  <si>
    <t xml:space="preserve">příčky : </t>
  </si>
  <si>
    <t>2,3*1,4*2+0,1*2,3*2</t>
  </si>
  <si>
    <t xml:space="preserve">zazadívka : </t>
  </si>
  <si>
    <t>0,9*2*2</t>
  </si>
  <si>
    <t>631416212R00</t>
  </si>
  <si>
    <t>Mazanina betonová  tloušťka 8 - 12 cm</t>
  </si>
  <si>
    <t>2,7*5,15*0,10</t>
  </si>
  <si>
    <t>632411125RT1</t>
  </si>
  <si>
    <t>Potěr ze SMS Cemix, ruční zpracování, tl. 25 mm samonivelační anhydritový potěr 25 MPa</t>
  </si>
  <si>
    <t>2,7*5,15</t>
  </si>
  <si>
    <t>632411904R00</t>
  </si>
  <si>
    <t xml:space="preserve">Penetrace savých podkladů </t>
  </si>
  <si>
    <t>632441491R00</t>
  </si>
  <si>
    <t>Broušení anhydritových potěrů - odstranění šlemu</t>
  </si>
  <si>
    <t>642942111RU4</t>
  </si>
  <si>
    <t>Osazení zárubní dveřních ocelových, pl. do 2,5 m2 včetně dodávky zárubně 800 x 1970 x 150 mm</t>
  </si>
  <si>
    <t>kus</t>
  </si>
  <si>
    <t>941955001R00</t>
  </si>
  <si>
    <t>Lešení lehké pomocné, výška podlahy do 1,2 m</t>
  </si>
  <si>
    <t xml:space="preserve">omítky : </t>
  </si>
  <si>
    <t>(10,55+44,32)*0,3</t>
  </si>
  <si>
    <t>952901111R00</t>
  </si>
  <si>
    <t>Vyčištění budov o výšce podlaží do 4 m</t>
  </si>
  <si>
    <t>962031123R00</t>
  </si>
  <si>
    <t>Bourání příček z cihel pálených děrovan. tl. 80 mm</t>
  </si>
  <si>
    <t>2*1,2</t>
  </si>
  <si>
    <t>965043431RT1</t>
  </si>
  <si>
    <t>Bourání podkladů bet., potěr tl. 15 cm, pl. 4 m2 mazanina tl. 10 - 15 cm s potěrem</t>
  </si>
  <si>
    <t>2,7*5,15*0,15</t>
  </si>
  <si>
    <t>965048250R00</t>
  </si>
  <si>
    <t>Dočištění povrchu po vybourání dlažeb, MC do 50%</t>
  </si>
  <si>
    <t>965081713R00</t>
  </si>
  <si>
    <t>Bourání dlažeb keramických tl.10 mm, nad 1 m2</t>
  </si>
  <si>
    <t>968061126R00</t>
  </si>
  <si>
    <t>Vyvěšení dřevěných a plastových dveřních křídel pl. nad 2 m2</t>
  </si>
  <si>
    <t>968072455R00</t>
  </si>
  <si>
    <t>Vybourání kovových dveřních zárubní pl. do 2 m2</t>
  </si>
  <si>
    <t>0,8*1,97*3</t>
  </si>
  <si>
    <t>978013121R00</t>
  </si>
  <si>
    <t>Otlučení omítek vnitřních stěn v rozsahu do 10 %</t>
  </si>
  <si>
    <t>978013191R00</t>
  </si>
  <si>
    <t>Otlučení omítek vnitřních stěn v rozsahu do 100 %</t>
  </si>
  <si>
    <t>2,4*(2,7*2+5,15*2+0,5*2+1*2)</t>
  </si>
  <si>
    <t>-0,8*1,97*3</t>
  </si>
  <si>
    <t>978059531R00</t>
  </si>
  <si>
    <t>Odsekání vnitřních obkladů stěn nad 2 m2</t>
  </si>
  <si>
    <t>2*(2,7*2+5,15*2+0,5*2+1*2)</t>
  </si>
  <si>
    <t>999281145R00</t>
  </si>
  <si>
    <t>Přesun hmot pro opravy a údržbu do v. 6 m, nošením</t>
  </si>
  <si>
    <t>t</t>
  </si>
  <si>
    <t>Přesun hmot</t>
  </si>
  <si>
    <t>POL7_</t>
  </si>
  <si>
    <t>711140102R00</t>
  </si>
  <si>
    <t>Odstranění izolace proti vlhkosti na ploše vodorovné, asfaltové pásy přitavením, 2 vrstvy</t>
  </si>
  <si>
    <t>711140202R00</t>
  </si>
  <si>
    <t>Odstranění izolace proti vlhkosti na ploše svislé, asfaltové pásy přitavením, 2 vrstvy</t>
  </si>
  <si>
    <t xml:space="preserve">svislé vytažení : </t>
  </si>
  <si>
    <t>0,4*(5,15*2+2,7*2+1,9*2)</t>
  </si>
  <si>
    <t>711212005RT1</t>
  </si>
  <si>
    <t>Hydroizolační povlak - stěrka včetně penetrace  tl. 3 mm</t>
  </si>
  <si>
    <t>POL1_7</t>
  </si>
  <si>
    <t xml:space="preserve">dlažba : </t>
  </si>
  <si>
    <t>5,15*2,7</t>
  </si>
  <si>
    <t xml:space="preserve">obklad : </t>
  </si>
  <si>
    <t>44,32</t>
  </si>
  <si>
    <t>711212601R00</t>
  </si>
  <si>
    <t>Utěsnění detailů při stěrkových hydroizolacích, těsnicí pás do spoje podlaha - stěna</t>
  </si>
  <si>
    <t>(5,15*2+2,7*2+1,9*2)</t>
  </si>
  <si>
    <t>711212602R00</t>
  </si>
  <si>
    <t>Utěsnění detailů při stěrkových hydroizolacích, těsnicí roh vnější, vnitřní do spoje podlaha-stěna</t>
  </si>
  <si>
    <t>711140014RAB</t>
  </si>
  <si>
    <t>Izolace proti vodě vodorovná přitavená, 1x 1 x ALP, 1 x NA, 1 x Sklobit</t>
  </si>
  <si>
    <t>RTS 23/ I</t>
  </si>
  <si>
    <t>Agregovaná položka</t>
  </si>
  <si>
    <t>POL2_7</t>
  </si>
  <si>
    <t>711150014RAA</t>
  </si>
  <si>
    <t>Izolace proti vodě svislá přitavená, 1x 1x ALP, 1x Sklobit</t>
  </si>
  <si>
    <t>998711201R00</t>
  </si>
  <si>
    <t>Přesun hmot pro izolace proti vodě, výšky do 6 m</t>
  </si>
  <si>
    <t>713102111R00</t>
  </si>
  <si>
    <t>Odstranění tepelné izolace podlah, volně uložené, z desek EPS, tl. do 100 mm</t>
  </si>
  <si>
    <t>713121111RT1</t>
  </si>
  <si>
    <t>Montáž tepelné izolace podlah na sucho, jednovrstvá materiál ve specifikaci</t>
  </si>
  <si>
    <t>713191100RT9</t>
  </si>
  <si>
    <t>Položení separační fólie včetně dodávky PE fólie</t>
  </si>
  <si>
    <t>28375704R</t>
  </si>
  <si>
    <t>Deska izolační stabilizovaná EPS 100 1000 x 500 mm</t>
  </si>
  <si>
    <t>SPCM</t>
  </si>
  <si>
    <t>Specifikace</t>
  </si>
  <si>
    <t>POL3_1</t>
  </si>
  <si>
    <t>5,15*2,7*0,1*1,05</t>
  </si>
  <si>
    <t>998713201R00</t>
  </si>
  <si>
    <t>Přesun hmot pro izolace tepelné, výšky do 6 m</t>
  </si>
  <si>
    <t>721-01</t>
  </si>
  <si>
    <t>D+M žlábku</t>
  </si>
  <si>
    <t>2,4+0,9</t>
  </si>
  <si>
    <t>998721201R00</t>
  </si>
  <si>
    <t>Přesun hmot pro vnitřní kanalizaci, výšky do 6 m</t>
  </si>
  <si>
    <t>766-01</t>
  </si>
  <si>
    <t>D+M dveří vnitřních včetně kování</t>
  </si>
  <si>
    <t>998766201R00</t>
  </si>
  <si>
    <t>Přesun hmot pro truhlářské konstr., výšky do 6 m</t>
  </si>
  <si>
    <t>771101210R00</t>
  </si>
  <si>
    <t>Penetrace podkladu pod dlažby</t>
  </si>
  <si>
    <t>771575109RT0</t>
  </si>
  <si>
    <t>Montáž podlah keram.,hladké, tmel, 30x30 cm (lep), (sp)</t>
  </si>
  <si>
    <t>771578011R00</t>
  </si>
  <si>
    <t>Spára podlaha - stěna, silikonem</t>
  </si>
  <si>
    <t xml:space="preserve">rohy vnitřní : </t>
  </si>
  <si>
    <t>2,4*8</t>
  </si>
  <si>
    <t>771579793RS3</t>
  </si>
  <si>
    <t>Příplatek za spárovací hmotu -epoxid</t>
  </si>
  <si>
    <t>597642</t>
  </si>
  <si>
    <t>Dodávka dlažba hladká protiskl. 300x300x9 mm</t>
  </si>
  <si>
    <t>13,905*1,2</t>
  </si>
  <si>
    <t>998771201R00</t>
  </si>
  <si>
    <t>Přesun hmot pro podlahy z dlaždic, výšky do 6 m</t>
  </si>
  <si>
    <t>781101210RT4</t>
  </si>
  <si>
    <t xml:space="preserve">Penetrace podkladu pod obklady penetrační nátěr </t>
  </si>
  <si>
    <t>781475120RT2</t>
  </si>
  <si>
    <t>Obklad vnitřní stěn keramický, do tmele, 30x60 cm  (lep), (sp)</t>
  </si>
  <si>
    <t>781491001R00</t>
  </si>
  <si>
    <t>Montáž lišt k obkladům</t>
  </si>
  <si>
    <t>2,4*4+1,8*2</t>
  </si>
  <si>
    <t>781479705RS3</t>
  </si>
  <si>
    <t>Přípl.za spárovací hmotu-epoxid</t>
  </si>
  <si>
    <t>597601</t>
  </si>
  <si>
    <t xml:space="preserve">Lišta plastová na obklad </t>
  </si>
  <si>
    <t>RTS 14/ I</t>
  </si>
  <si>
    <t>13,2*1,2</t>
  </si>
  <si>
    <t>5978137</t>
  </si>
  <si>
    <t>Dodávka obkládačka 30x60 keramická</t>
  </si>
  <si>
    <t>44,32*1,2</t>
  </si>
  <si>
    <t>998781201R00</t>
  </si>
  <si>
    <t>Přesun hmot pro obklady keramické, výšky do 6 m</t>
  </si>
  <si>
    <t>783225100R00</t>
  </si>
  <si>
    <t>Nátěr syntetický kovových konstrukcí 2x + 1x email</t>
  </si>
  <si>
    <t xml:space="preserve">zárubně : </t>
  </si>
  <si>
    <t>0,35*(0,8+1,97*2)*3</t>
  </si>
  <si>
    <t>784191101R00</t>
  </si>
  <si>
    <t>Penetrace podkladu univerzální  1x</t>
  </si>
  <si>
    <t>784195112R00</t>
  </si>
  <si>
    <t>Malba Standard, bílá, bez penetrace, 2 x</t>
  </si>
  <si>
    <t xml:space="preserve">zazdívka : </t>
  </si>
  <si>
    <t>2,5*1,5</t>
  </si>
  <si>
    <t xml:space="preserve">stěny : </t>
  </si>
  <si>
    <t xml:space="preserve">strop : 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</si>
  <si>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</si>
  <si>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</si>
  <si>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</si>
  <si>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</si>
  <si>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</si>
  <si>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</si>
  <si>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</si>
  <si>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</si>
  <si>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</si>
  <si>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</si>
  <si>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</si>
  <si>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</si>
  <si>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</si>
  <si>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recyklaci suť do 10 % příměsí (skup.170107)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</si>
  <si>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</si>
  <si>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</si>
  <si>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</si>
  <si>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</si>
  <si>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</si>
  <si>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</si>
  <si>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>(0,8+1,97*2)*2</t>
  </si>
  <si>
    <t xml:space="preserve">m.č.1.08 : </t>
  </si>
  <si>
    <t>0,5*(2,3*2+1,6*2)</t>
  </si>
  <si>
    <t>2,4*(2,3*2+1,6*2)</t>
  </si>
  <si>
    <t>-0,8*1,97</t>
  </si>
  <si>
    <t xml:space="preserve">m.č.1.07 soklík : </t>
  </si>
  <si>
    <t>(2,3*2+3,35*2-0,8*2)*0,1</t>
  </si>
  <si>
    <t>(2,3*1,6)*0,1</t>
  </si>
  <si>
    <t xml:space="preserve">m.č.1.07 : </t>
  </si>
  <si>
    <t>2,3*3,35*0,1</t>
  </si>
  <si>
    <t>(2,3*1,6)</t>
  </si>
  <si>
    <t>2,3*3,35</t>
  </si>
  <si>
    <t>(3,9+18,11)*0,3</t>
  </si>
  <si>
    <t>(2,3*1,6)*0,15</t>
  </si>
  <si>
    <t>2,3*3,35*0,15</t>
  </si>
  <si>
    <t>965081702R00</t>
  </si>
  <si>
    <t xml:space="preserve">Bourání soklíků z dlažeb keramických </t>
  </si>
  <si>
    <t>2,3*2+3,35*2-0,8*2</t>
  </si>
  <si>
    <t>0,8*1,97</t>
  </si>
  <si>
    <t>2*(2,3*2+1,6*2)</t>
  </si>
  <si>
    <t>11,385</t>
  </si>
  <si>
    <t>17,144</t>
  </si>
  <si>
    <t>(2,3*2+3,35*2-0,8*2)</t>
  </si>
  <si>
    <t>2,3*2+1,6*2-0,8</t>
  </si>
  <si>
    <t>0,4*(2,3*2+1,6*2-0,8)</t>
  </si>
  <si>
    <t>0,4*(2,3*2+3,35*2-0,8*2)</t>
  </si>
  <si>
    <t>(2,3*1,6)*0,1*1,05</t>
  </si>
  <si>
    <t>2,3*3,35*0,1*1,05</t>
  </si>
  <si>
    <t>771475014RU7</t>
  </si>
  <si>
    <t>Obklad soklíků keram.rovných, tmel,výška 10 cm  (lep), (sp)</t>
  </si>
  <si>
    <t>771479001R00</t>
  </si>
  <si>
    <t>Řezání dlaždic keramických pro soklíky</t>
  </si>
  <si>
    <t xml:space="preserve">vnitřní rohy : </t>
  </si>
  <si>
    <t>2,4*4</t>
  </si>
  <si>
    <t>(2,3*2+3,35*2-0,8*2)*0,1*1,1</t>
  </si>
  <si>
    <t>(2,3*1,6)*1,2</t>
  </si>
  <si>
    <t>2,3*3,35*1,2</t>
  </si>
  <si>
    <t>17,144*1,2</t>
  </si>
  <si>
    <t>0,35*(0,8+1,97*2)</t>
  </si>
  <si>
    <t>2,3*1,6</t>
  </si>
  <si>
    <t>2,9*(2,3*2+3,35*2)</t>
  </si>
  <si>
    <t xml:space="preserve"> ZTI</t>
  </si>
  <si>
    <t>Popis</t>
  </si>
  <si>
    <t>mj</t>
  </si>
  <si>
    <t>počet</t>
  </si>
  <si>
    <t>Kč/mj</t>
  </si>
  <si>
    <t>Kč/celkem</t>
  </si>
  <si>
    <t>Voda:</t>
  </si>
  <si>
    <t>Demontáže stáv. Zař. Předmětů</t>
  </si>
  <si>
    <t>soub</t>
  </si>
  <si>
    <t>likvidace zař. Předmětů na skládku</t>
  </si>
  <si>
    <t>Demontáž a likvidace stáv. Rozvodů</t>
  </si>
  <si>
    <t>Potrubí pPr DN 32</t>
  </si>
  <si>
    <t>DN 25</t>
  </si>
  <si>
    <t>DN 20</t>
  </si>
  <si>
    <t>izolace návleková d 32/9</t>
  </si>
  <si>
    <t>d 25/9</t>
  </si>
  <si>
    <t>d 20/6</t>
  </si>
  <si>
    <t>KK 1"</t>
  </si>
  <si>
    <t>ks</t>
  </si>
  <si>
    <t>šroubení 1"</t>
  </si>
  <si>
    <t>zástřik d 32/1"</t>
  </si>
  <si>
    <t>d 20/1/2"</t>
  </si>
  <si>
    <t>výustka d 1/2"</t>
  </si>
  <si>
    <t>drážka na potrubí 10x10 cm</t>
  </si>
  <si>
    <t>napojení na stávající rozvody</t>
  </si>
  <si>
    <t>tlaková zkouška</t>
  </si>
  <si>
    <t>podomítková sprchová baterie</t>
  </si>
  <si>
    <t>montáž baterie</t>
  </si>
  <si>
    <t>Odpady:</t>
  </si>
  <si>
    <t>Potrubí HT DN 100</t>
  </si>
  <si>
    <t>DN 75</t>
  </si>
  <si>
    <t>DN 50</t>
  </si>
  <si>
    <t>DN 40</t>
  </si>
  <si>
    <t>výustka d 100</t>
  </si>
  <si>
    <t>d 50</t>
  </si>
  <si>
    <t>d 40</t>
  </si>
  <si>
    <t>úprava stávajících rozvodů odpadů</t>
  </si>
  <si>
    <t>sádra stavební</t>
  </si>
  <si>
    <t>Sprchový žlab Alcaplast:</t>
  </si>
  <si>
    <t>APZ 1101 LOW  950</t>
  </si>
  <si>
    <t>mřížka nerzová ke žlabům Alcaplast Pure</t>
  </si>
  <si>
    <t>Zařizovací předměty:</t>
  </si>
  <si>
    <t>Vrchní díl k sprch. Podom. Baterii</t>
  </si>
  <si>
    <t>hlavice sprchová hlavová cca 20 cm</t>
  </si>
  <si>
    <t>rameno pro hlavovou sprchu</t>
  </si>
  <si>
    <t>montáž hlavové sprchy</t>
  </si>
  <si>
    <t>umyvadlo dit 55 cm</t>
  </si>
  <si>
    <t>upevnění umyvadl</t>
  </si>
  <si>
    <t>sifon. Um.</t>
  </si>
  <si>
    <t>montáž umyvadla</t>
  </si>
  <si>
    <t>rohový ventil</t>
  </si>
  <si>
    <t>baterka dřezová páková - dodávka</t>
  </si>
  <si>
    <t>omezovač teploty 3/4" vč. montáže</t>
  </si>
  <si>
    <t>komponenty k omezovači teploty vč. montáže</t>
  </si>
  <si>
    <t>silikon sanitární</t>
  </si>
  <si>
    <t>nepředvídatelné překážky</t>
  </si>
  <si>
    <t>pomocný materiál</t>
  </si>
  <si>
    <t>režie,doprava</t>
  </si>
  <si>
    <t>Celkem bez DPH</t>
  </si>
  <si>
    <t>ZTI</t>
  </si>
  <si>
    <t xml:space="preserve">Baseballový stadion Brno Oprava šaten 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</si>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</sst>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1"/>
      <color rgb="FF000000"/>
      <name val="Calibri"/>
      <family val="2"/>
      <charset val="238"/>
    </font>
    <font>
      <b/>
      <sz val="2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FF0F2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Border="0" applyProtection="0"/>
  </cellStyleXfs>
  <cellXfs count="30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5" borderId="47" xfId="2" applyFont="1" applyFill="1" applyBorder="1" applyAlignment="1"/>
    <xf numFmtId="0" fontId="20" fillId="5" borderId="48" xfId="2" applyFont="1" applyFill="1" applyBorder="1" applyAlignment="1">
      <alignment horizontal="center"/>
    </xf>
    <xf numFmtId="4" fontId="20" fillId="5" borderId="48" xfId="2" applyNumberFormat="1" applyFont="1" applyFill="1" applyBorder="1" applyAlignment="1">
      <alignment horizontal="center"/>
    </xf>
    <xf numFmtId="4" fontId="20" fillId="5" borderId="49" xfId="2" applyNumberFormat="1" applyFont="1" applyFill="1" applyBorder="1" applyAlignment="1">
      <alignment horizontal="center"/>
    </xf>
    <xf numFmtId="0" fontId="20" fillId="5" borderId="50" xfId="2" applyFont="1" applyFill="1" applyBorder="1" applyAlignment="1"/>
    <xf numFmtId="0" fontId="20" fillId="5" borderId="51" xfId="2" applyFont="1" applyFill="1" applyBorder="1" applyAlignment="1">
      <alignment horizontal="center"/>
    </xf>
    <xf numFmtId="4" fontId="20" fillId="5" borderId="51" xfId="2" applyNumberFormat="1" applyFont="1" applyFill="1" applyBorder="1" applyAlignment="1"/>
    <xf numFmtId="4" fontId="20" fillId="5" borderId="52" xfId="2" applyNumberFormat="1" applyFont="1" applyFill="1" applyBorder="1" applyAlignment="1"/>
    <xf numFmtId="0" fontId="21" fillId="0" borderId="50" xfId="2" applyFont="1" applyFill="1" applyBorder="1" applyAlignment="1"/>
    <xf numFmtId="0" fontId="21" fillId="0" borderId="51" xfId="2" applyFont="1" applyFill="1" applyBorder="1" applyAlignment="1">
      <alignment horizontal="center"/>
    </xf>
    <xf numFmtId="4" fontId="21" fillId="0" borderId="52" xfId="2" applyNumberFormat="1" applyFont="1" applyFill="1" applyBorder="1" applyAlignment="1"/>
    <xf numFmtId="0" fontId="21" fillId="6" borderId="51" xfId="2" applyFont="1" applyFill="1" applyBorder="1" applyAlignment="1">
      <alignment horizontal="center"/>
    </xf>
    <xf numFmtId="0" fontId="21" fillId="6" borderId="50" xfId="2" applyFont="1" applyFill="1" applyBorder="1" applyAlignment="1"/>
    <xf numFmtId="4" fontId="21" fillId="6" borderId="52" xfId="2" applyNumberFormat="1" applyFont="1" applyFill="1" applyBorder="1" applyAlignment="1"/>
    <xf numFmtId="0" fontId="21" fillId="6" borderId="50" xfId="0" applyFont="1" applyFill="1" applyBorder="1"/>
    <xf numFmtId="0" fontId="21" fillId="6" borderId="51" xfId="0" applyFont="1" applyFill="1" applyBorder="1" applyAlignment="1">
      <alignment horizontal="center"/>
    </xf>
    <xf numFmtId="0" fontId="20" fillId="5" borderId="53" xfId="2" applyFont="1" applyFill="1" applyBorder="1" applyAlignment="1"/>
    <xf numFmtId="0" fontId="20" fillId="5" borderId="54" xfId="2" applyFont="1" applyFill="1" applyBorder="1" applyAlignment="1">
      <alignment horizontal="center"/>
    </xf>
    <xf numFmtId="4" fontId="20" fillId="5" borderId="54" xfId="2" applyNumberFormat="1" applyFont="1" applyFill="1" applyBorder="1" applyAlignment="1"/>
    <xf numFmtId="4" fontId="20" fillId="5" borderId="55" xfId="2" applyNumberFormat="1" applyFont="1" applyFill="1" applyBorder="1" applyAlignment="1"/>
    <xf numFmtId="0" fontId="22" fillId="0" borderId="0" xfId="2" applyFont="1" applyFill="1" applyAlignment="1"/>
    <xf numFmtId="0" fontId="22" fillId="0" borderId="0" xfId="2" applyFont="1" applyFill="1" applyAlignment="1">
      <alignment horizontal="center"/>
    </xf>
    <xf numFmtId="4" fontId="22" fillId="0" borderId="0" xfId="2" applyNumberFormat="1" applyFont="1" applyFill="1" applyAlignment="1"/>
    <xf numFmtId="4" fontId="21" fillId="7" borderId="51" xfId="2" applyNumberFormat="1" applyFont="1" applyFill="1" applyBorder="1" applyAlignment="1"/>
    <xf numFmtId="4" fontId="21" fillId="8" borderId="51" xfId="2" applyNumberFormat="1" applyFont="1" applyFill="1" applyBorder="1" applyAlignment="1"/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wrapText="1"/>
    </xf>
    <xf numFmtId="4" fontId="13" fillId="0" borderId="36" xfId="0" applyNumberFormat="1" applyFont="1" applyBorder="1" applyAlignment="1">
      <alignment horizontal="right" vertical="center" indent="1"/>
    </xf>
    <xf numFmtId="4" fontId="13" fillId="0" borderId="38" xfId="0" applyNumberFormat="1" applyFont="1" applyBorder="1" applyAlignment="1">
      <alignment horizontal="right" vertical="center" indent="1"/>
    </xf>
    <xf numFmtId="0" fontId="8" fillId="9" borderId="14" xfId="0" applyFont="1" applyFill="1" applyBorder="1" applyAlignment="1">
      <alignment horizontal="left" vertical="center" indent="1"/>
    </xf>
    <xf numFmtId="0" fontId="8" fillId="9" borderId="12" xfId="0" applyFont="1" applyFill="1" applyBorder="1" applyAlignment="1">
      <alignment horizontal="left" vertical="center" wrapText="1"/>
    </xf>
    <xf numFmtId="0" fontId="8" fillId="9" borderId="12" xfId="0" applyFont="1" applyFill="1" applyBorder="1" applyAlignment="1">
      <alignment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9" borderId="15" xfId="0" applyNumberFormat="1" applyFont="1" applyFill="1" applyBorder="1" applyAlignment="1">
      <alignment horizontal="right" vertical="center" indent="1"/>
    </xf>
    <xf numFmtId="4" fontId="11" fillId="9" borderId="16" xfId="0" applyNumberFormat="1" applyFont="1" applyFill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3" fillId="0" borderId="3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9" borderId="22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2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colors>
    <mruColors>
      <color rgb="FF1B62D5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rezfs.starez-sport.loca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M27" sqref="M2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57" t="s">
        <v>4</v>
      </c>
      <c r="C1" s="258"/>
      <c r="D1" s="258"/>
      <c r="E1" s="258"/>
      <c r="F1" s="258"/>
      <c r="G1" s="258"/>
      <c r="H1" s="258"/>
      <c r="I1" s="258"/>
      <c r="J1" s="259"/>
    </row>
    <row r="2" spans="1:15" ht="36" customHeight="1" x14ac:dyDescent="0.2">
      <c r="A2" s="2"/>
      <c r="B2" s="73" t="s">
        <v>24</v>
      </c>
      <c r="C2" s="74"/>
      <c r="D2" s="75" t="s">
        <v>41</v>
      </c>
      <c r="E2" s="263" t="s">
        <v>429</v>
      </c>
      <c r="F2" s="264"/>
      <c r="G2" s="264"/>
      <c r="H2" s="264"/>
      <c r="I2" s="264"/>
      <c r="J2" s="265"/>
      <c r="O2" s="1"/>
    </row>
    <row r="3" spans="1:15" ht="27" hidden="1" customHeight="1" x14ac:dyDescent="0.2">
      <c r="A3" s="2"/>
      <c r="B3" s="76"/>
      <c r="C3" s="74"/>
      <c r="D3" s="77"/>
      <c r="E3" s="266"/>
      <c r="F3" s="267"/>
      <c r="G3" s="267"/>
      <c r="H3" s="267"/>
      <c r="I3" s="267"/>
      <c r="J3" s="268"/>
    </row>
    <row r="4" spans="1:15" ht="23.25" customHeight="1" x14ac:dyDescent="0.2">
      <c r="A4" s="2"/>
      <c r="B4" s="78"/>
      <c r="C4" s="79"/>
      <c r="D4" s="80"/>
      <c r="E4" s="245"/>
      <c r="F4" s="245"/>
      <c r="G4" s="245"/>
      <c r="H4" s="245"/>
      <c r="I4" s="245"/>
      <c r="J4" s="246"/>
    </row>
    <row r="5" spans="1:15" ht="24" customHeight="1" x14ac:dyDescent="0.2">
      <c r="A5" s="2"/>
      <c r="B5" s="31" t="s">
        <v>23</v>
      </c>
      <c r="D5" s="249"/>
      <c r="E5" s="250"/>
      <c r="F5" s="250"/>
      <c r="G5" s="250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251"/>
      <c r="E6" s="252"/>
      <c r="F6" s="252"/>
      <c r="G6" s="252"/>
      <c r="H6" s="18" t="s">
        <v>36</v>
      </c>
      <c r="I6" s="22"/>
      <c r="J6" s="8"/>
    </row>
    <row r="7" spans="1:15" ht="15.75" customHeight="1" x14ac:dyDescent="0.2">
      <c r="A7" s="2"/>
      <c r="B7" s="29"/>
      <c r="C7" s="55"/>
      <c r="D7" s="52"/>
      <c r="E7" s="253"/>
      <c r="F7" s="254"/>
      <c r="G7" s="25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70"/>
      <c r="E11" s="270"/>
      <c r="F11" s="270"/>
      <c r="G11" s="270"/>
      <c r="H11" s="18" t="s">
        <v>40</v>
      </c>
      <c r="I11" s="82"/>
      <c r="J11" s="8"/>
    </row>
    <row r="12" spans="1:15" ht="15.75" customHeight="1" x14ac:dyDescent="0.2">
      <c r="A12" s="2"/>
      <c r="B12" s="28"/>
      <c r="C12" s="54"/>
      <c r="D12" s="244"/>
      <c r="E12" s="244"/>
      <c r="F12" s="244"/>
      <c r="G12" s="244"/>
      <c r="H12" s="18" t="s">
        <v>36</v>
      </c>
      <c r="I12" s="82"/>
      <c r="J12" s="8"/>
    </row>
    <row r="13" spans="1:15" ht="15.75" customHeight="1" x14ac:dyDescent="0.2">
      <c r="A13" s="2"/>
      <c r="B13" s="29"/>
      <c r="C13" s="55"/>
      <c r="D13" s="81"/>
      <c r="E13" s="247"/>
      <c r="F13" s="248"/>
      <c r="G13" s="248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0"/>
      <c r="D15" s="53"/>
      <c r="E15" s="269"/>
      <c r="F15" s="269"/>
      <c r="G15" s="271"/>
      <c r="H15" s="271"/>
      <c r="I15" s="271" t="s">
        <v>31</v>
      </c>
      <c r="J15" s="272"/>
    </row>
    <row r="16" spans="1:15" ht="23.25" customHeight="1" x14ac:dyDescent="0.2">
      <c r="A16" s="135" t="s">
        <v>26</v>
      </c>
      <c r="B16" s="38" t="s">
        <v>26</v>
      </c>
      <c r="C16" s="61"/>
      <c r="D16" s="62"/>
      <c r="E16" s="233"/>
      <c r="F16" s="234"/>
      <c r="G16" s="233"/>
      <c r="H16" s="234"/>
      <c r="I16" s="233">
        <f>SUMIF(F52:F69,A16,I52:I69)+SUMIF(F52:F69,"PSU",I52:I69)</f>
        <v>0</v>
      </c>
      <c r="J16" s="235"/>
    </row>
    <row r="17" spans="1:10" ht="23.25" customHeight="1" x14ac:dyDescent="0.2">
      <c r="A17" s="135"/>
      <c r="B17" s="38" t="s">
        <v>428</v>
      </c>
      <c r="C17" s="214"/>
      <c r="D17" s="215"/>
      <c r="E17" s="216"/>
      <c r="F17" s="217"/>
      <c r="G17" s="216"/>
      <c r="H17" s="217"/>
      <c r="I17" s="255">
        <f>ZTI!E55</f>
        <v>0</v>
      </c>
      <c r="J17" s="256"/>
    </row>
    <row r="18" spans="1:10" ht="23.25" customHeight="1" x14ac:dyDescent="0.2">
      <c r="A18" s="135" t="s">
        <v>27</v>
      </c>
      <c r="B18" s="38" t="s">
        <v>27</v>
      </c>
      <c r="C18" s="61"/>
      <c r="D18" s="62"/>
      <c r="E18" s="233"/>
      <c r="F18" s="234"/>
      <c r="G18" s="233"/>
      <c r="H18" s="234"/>
      <c r="I18" s="233">
        <f>SUMIF(F52:F69,A18,I52:I69)</f>
        <v>0</v>
      </c>
      <c r="J18" s="235"/>
    </row>
    <row r="19" spans="1:10" ht="23.25" customHeight="1" x14ac:dyDescent="0.2">
      <c r="A19" s="135" t="s">
        <v>28</v>
      </c>
      <c r="B19" s="38" t="s">
        <v>28</v>
      </c>
      <c r="C19" s="61"/>
      <c r="D19" s="62"/>
      <c r="E19" s="233"/>
      <c r="F19" s="234"/>
      <c r="G19" s="233"/>
      <c r="H19" s="234"/>
      <c r="I19" s="233">
        <f>SUMIF(F52:F69,A19,I52:I69)</f>
        <v>0</v>
      </c>
      <c r="J19" s="235"/>
    </row>
    <row r="20" spans="1:10" ht="23.25" customHeight="1" x14ac:dyDescent="0.2">
      <c r="A20" s="135" t="s">
        <v>88</v>
      </c>
      <c r="B20" s="38" t="s">
        <v>29</v>
      </c>
      <c r="C20" s="61"/>
      <c r="D20" s="62"/>
      <c r="E20" s="233"/>
      <c r="F20" s="234"/>
      <c r="G20" s="233"/>
      <c r="H20" s="234"/>
      <c r="I20" s="233">
        <f>SUMIF(F52:F69,A20,I52:I69)</f>
        <v>0</v>
      </c>
      <c r="J20" s="235"/>
    </row>
    <row r="21" spans="1:10" ht="23.25" customHeight="1" x14ac:dyDescent="0.2">
      <c r="A21" s="135" t="s">
        <v>89</v>
      </c>
      <c r="B21" s="38" t="s">
        <v>30</v>
      </c>
      <c r="C21" s="61"/>
      <c r="D21" s="62"/>
      <c r="E21" s="233"/>
      <c r="F21" s="234"/>
      <c r="G21" s="233"/>
      <c r="H21" s="234"/>
      <c r="I21" s="233">
        <f>SUMIF(F52:F69,A21,I52:I69)</f>
        <v>0</v>
      </c>
      <c r="J21" s="235"/>
    </row>
    <row r="22" spans="1:10" ht="23.25" customHeight="1" x14ac:dyDescent="0.2">
      <c r="A22" s="2"/>
      <c r="B22" s="218" t="s">
        <v>430</v>
      </c>
      <c r="C22" s="219"/>
      <c r="D22" s="220"/>
      <c r="E22" s="236"/>
      <c r="F22" s="273"/>
      <c r="G22" s="236"/>
      <c r="H22" s="273"/>
      <c r="I22" s="236">
        <f>SUM(I16:J21)</f>
        <v>0</v>
      </c>
      <c r="J22" s="237"/>
    </row>
    <row r="23" spans="1:10" ht="33" customHeight="1" x14ac:dyDescent="0.2">
      <c r="A23" s="2"/>
      <c r="B23" s="42" t="s">
        <v>35</v>
      </c>
      <c r="C23" s="61"/>
      <c r="D23" s="62"/>
      <c r="E23" s="63"/>
      <c r="F23" s="39"/>
      <c r="G23" s="33"/>
      <c r="H23" s="33"/>
      <c r="I23" s="33"/>
      <c r="J23" s="40"/>
    </row>
    <row r="24" spans="1:10" ht="23.25" customHeight="1" x14ac:dyDescent="0.2">
      <c r="A24" s="2">
        <f>ZakladDPHSni*SazbaDPH1/100</f>
        <v>0</v>
      </c>
      <c r="B24" s="38" t="s">
        <v>13</v>
      </c>
      <c r="C24" s="61"/>
      <c r="D24" s="62"/>
      <c r="E24" s="64">
        <v>12</v>
      </c>
      <c r="F24" s="39" t="s">
        <v>0</v>
      </c>
      <c r="G24" s="231">
        <f>ZakladDPHSniVypocet</f>
        <v>0</v>
      </c>
      <c r="H24" s="232"/>
      <c r="I24" s="232"/>
      <c r="J24" s="40" t="str">
        <f t="shared" ref="J24:J29" si="0">Mena</f>
        <v>CZK</v>
      </c>
    </row>
    <row r="25" spans="1:10" ht="23.25" customHeight="1" x14ac:dyDescent="0.2">
      <c r="A25" s="2">
        <f>(A24-INT(A24))*100</f>
        <v>0</v>
      </c>
      <c r="B25" s="38" t="s">
        <v>14</v>
      </c>
      <c r="C25" s="61"/>
      <c r="D25" s="62"/>
      <c r="E25" s="64">
        <f>SazbaDPH1</f>
        <v>12</v>
      </c>
      <c r="F25" s="39" t="s">
        <v>0</v>
      </c>
      <c r="G25" s="229">
        <f>A24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ZakladDPHZakl*SazbaDPH2/100</f>
        <v>0</v>
      </c>
      <c r="B26" s="38" t="s">
        <v>15</v>
      </c>
      <c r="C26" s="61"/>
      <c r="D26" s="62"/>
      <c r="E26" s="64">
        <v>21</v>
      </c>
      <c r="F26" s="39" t="s">
        <v>0</v>
      </c>
      <c r="G26" s="231">
        <f>I22</f>
        <v>0</v>
      </c>
      <c r="H26" s="232"/>
      <c r="I26" s="232"/>
      <c r="J26" s="40" t="str">
        <f t="shared" si="0"/>
        <v>CZK</v>
      </c>
    </row>
    <row r="27" spans="1:10" ht="23.25" customHeight="1" x14ac:dyDescent="0.2">
      <c r="A27" s="2">
        <f>(A26-INT(A26))*100</f>
        <v>0</v>
      </c>
      <c r="B27" s="32" t="s">
        <v>16</v>
      </c>
      <c r="C27" s="65"/>
      <c r="D27" s="53"/>
      <c r="E27" s="66">
        <f>SazbaDPH2</f>
        <v>21</v>
      </c>
      <c r="F27" s="30" t="s">
        <v>0</v>
      </c>
      <c r="G27" s="260">
        <f>A26</f>
        <v>0</v>
      </c>
      <c r="H27" s="261"/>
      <c r="I27" s="261"/>
      <c r="J27" s="37" t="str">
        <f t="shared" si="0"/>
        <v>CZK</v>
      </c>
    </row>
    <row r="28" spans="1:10" ht="23.25" customHeight="1" thickBot="1" x14ac:dyDescent="0.25">
      <c r="A28" s="2">
        <f>ZakladDPHSni+DPHSni+ZakladDPHZakl+DPHZakl</f>
        <v>0</v>
      </c>
      <c r="B28" s="31" t="s">
        <v>5</v>
      </c>
      <c r="C28" s="67"/>
      <c r="D28" s="68"/>
      <c r="E28" s="67"/>
      <c r="F28" s="16"/>
      <c r="G28" s="262">
        <f>CenaCelkem-(ZakladDPHSni+DPHSni+ZakladDPHZakl+DPHZakl)</f>
        <v>0</v>
      </c>
      <c r="H28" s="262"/>
      <c r="I28" s="262"/>
      <c r="J28" s="41" t="str">
        <f t="shared" si="0"/>
        <v>CZK</v>
      </c>
    </row>
    <row r="29" spans="1:10" ht="27.75" hidden="1" customHeight="1" thickBot="1" x14ac:dyDescent="0.25">
      <c r="A29" s="2"/>
      <c r="B29" s="108" t="s">
        <v>25</v>
      </c>
      <c r="C29" s="109"/>
      <c r="D29" s="109"/>
      <c r="E29" s="110"/>
      <c r="F29" s="111"/>
      <c r="G29" s="239">
        <f>ZakladDPHSniVypocet+ZakladDPHZaklVypocet</f>
        <v>0</v>
      </c>
      <c r="H29" s="239"/>
      <c r="I29" s="239"/>
      <c r="J29" s="112" t="str">
        <f t="shared" si="0"/>
        <v>CZK</v>
      </c>
    </row>
    <row r="30" spans="1:10" ht="27.75" customHeight="1" thickBot="1" x14ac:dyDescent="0.25">
      <c r="A30" s="2">
        <f>(A28-INT(A28))*100</f>
        <v>0</v>
      </c>
      <c r="B30" s="108" t="s">
        <v>37</v>
      </c>
      <c r="C30" s="113"/>
      <c r="D30" s="113"/>
      <c r="E30" s="113"/>
      <c r="F30" s="114"/>
      <c r="G30" s="238">
        <f>A28</f>
        <v>0</v>
      </c>
      <c r="H30" s="238"/>
      <c r="I30" s="238"/>
      <c r="J30" s="115" t="s">
        <v>49</v>
      </c>
    </row>
    <row r="31" spans="1:10" ht="12.75" customHeight="1" x14ac:dyDescent="0.2">
      <c r="A31" s="2"/>
      <c r="B31" s="2"/>
      <c r="J31" s="9"/>
    </row>
    <row r="32" spans="1:10" ht="30" customHeight="1" x14ac:dyDescent="0.2">
      <c r="A32" s="2"/>
      <c r="B32" s="2"/>
      <c r="J32" s="9"/>
    </row>
    <row r="33" spans="1:10" ht="18.75" customHeight="1" x14ac:dyDescent="0.2">
      <c r="A33" s="2"/>
      <c r="B33" s="17"/>
      <c r="C33" s="69" t="s">
        <v>12</v>
      </c>
      <c r="D33" s="70"/>
      <c r="E33" s="70"/>
      <c r="F33" s="15" t="s">
        <v>11</v>
      </c>
      <c r="G33" s="26"/>
      <c r="H33" s="27"/>
      <c r="I33" s="26"/>
      <c r="J33" s="9"/>
    </row>
    <row r="34" spans="1:10" ht="47.25" customHeight="1" x14ac:dyDescent="0.2">
      <c r="A34" s="2"/>
      <c r="B34" s="2"/>
      <c r="J34" s="9"/>
    </row>
    <row r="35" spans="1:10" s="21" customFormat="1" ht="18.75" customHeight="1" x14ac:dyDescent="0.2">
      <c r="A35" s="20"/>
      <c r="B35" s="20"/>
      <c r="C35" s="71"/>
      <c r="D35" s="240"/>
      <c r="E35" s="241"/>
      <c r="G35" s="242"/>
      <c r="H35" s="243"/>
      <c r="I35" s="243"/>
      <c r="J35" s="25"/>
    </row>
    <row r="36" spans="1:10" ht="12.75" customHeight="1" x14ac:dyDescent="0.2">
      <c r="A36" s="2"/>
      <c r="B36" s="2"/>
      <c r="D36" s="228" t="s">
        <v>2</v>
      </c>
      <c r="E36" s="228"/>
      <c r="H36" s="10" t="s">
        <v>3</v>
      </c>
      <c r="J36" s="9"/>
    </row>
    <row r="37" spans="1:10" ht="13.5" customHeight="1" thickBot="1" x14ac:dyDescent="0.25">
      <c r="A37" s="11"/>
      <c r="B37" s="11"/>
      <c r="C37" s="72"/>
      <c r="D37" s="72"/>
      <c r="E37" s="72"/>
      <c r="F37" s="12"/>
      <c r="G37" s="12"/>
      <c r="H37" s="12"/>
      <c r="I37" s="12"/>
      <c r="J37" s="13"/>
    </row>
    <row r="38" spans="1:10" ht="27" customHeight="1" x14ac:dyDescent="0.2">
      <c r="B38" s="85" t="s">
        <v>17</v>
      </c>
      <c r="C38" s="86"/>
      <c r="D38" s="86"/>
      <c r="E38" s="86"/>
      <c r="F38" s="87"/>
      <c r="G38" s="87"/>
      <c r="H38" s="87"/>
      <c r="I38" s="87"/>
      <c r="J38" s="88"/>
    </row>
    <row r="39" spans="1:10" ht="25.5" customHeight="1" x14ac:dyDescent="0.2">
      <c r="A39" s="84" t="s">
        <v>39</v>
      </c>
      <c r="B39" s="89" t="s">
        <v>18</v>
      </c>
      <c r="C39" s="90" t="s">
        <v>6</v>
      </c>
      <c r="D39" s="90"/>
      <c r="E39" s="90"/>
      <c r="F39" s="91" t="str">
        <f>B24</f>
        <v>Základ pro sníženou DPH</v>
      </c>
      <c r="G39" s="91" t="str">
        <f>B26</f>
        <v>Základ pro základní DPH</v>
      </c>
      <c r="H39" s="92" t="s">
        <v>19</v>
      </c>
      <c r="I39" s="92" t="s">
        <v>1</v>
      </c>
      <c r="J39" s="93" t="s">
        <v>0</v>
      </c>
    </row>
    <row r="40" spans="1:10" ht="25.5" hidden="1" customHeight="1" x14ac:dyDescent="0.2">
      <c r="A40" s="84">
        <v>1</v>
      </c>
      <c r="B40" s="94" t="s">
        <v>43</v>
      </c>
      <c r="C40" s="226"/>
      <c r="D40" s="226"/>
      <c r="E40" s="226"/>
      <c r="F40" s="95">
        <f>'01 01 Pol'!AE155+'02 02 Pol'!AE199</f>
        <v>0</v>
      </c>
      <c r="G40" s="96">
        <f>'01 01 Pol'!AF155+'02 02 Pol'!AF199</f>
        <v>0</v>
      </c>
      <c r="H40" s="97">
        <f>(F40*SazbaDPH1/100)+(G40*SazbaDPH2/100)</f>
        <v>0</v>
      </c>
      <c r="I40" s="97">
        <f>F40+G40+H40</f>
        <v>0</v>
      </c>
      <c r="J40" s="98" t="str">
        <f>IF(CenaCelkemVypocet=0,"",I40/CenaCelkemVypocet*100)</f>
        <v/>
      </c>
    </row>
    <row r="41" spans="1:10" ht="25.5" customHeight="1" x14ac:dyDescent="0.2">
      <c r="A41" s="84">
        <v>2</v>
      </c>
      <c r="B41" s="99" t="s">
        <v>44</v>
      </c>
      <c r="C41" s="227" t="s">
        <v>45</v>
      </c>
      <c r="D41" s="227"/>
      <c r="E41" s="227"/>
      <c r="F41" s="100">
        <f>'01 01 Pol'!AE155</f>
        <v>0</v>
      </c>
      <c r="G41" s="101">
        <f>'01 01 Pol'!AF155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4">
        <v>3</v>
      </c>
      <c r="B42" s="103" t="s">
        <v>44</v>
      </c>
      <c r="C42" s="226" t="s">
        <v>45</v>
      </c>
      <c r="D42" s="226"/>
      <c r="E42" s="226"/>
      <c r="F42" s="104">
        <f>'01 01 Pol'!AE155</f>
        <v>0</v>
      </c>
      <c r="G42" s="97">
        <f>'01 01 Pol'!AF155</f>
        <v>0</v>
      </c>
      <c r="H42" s="97">
        <f>(F42*SazbaDPH1/100)+(G42*SazbaDPH2/100)</f>
        <v>0</v>
      </c>
      <c r="I42" s="97">
        <f>F42+G42+H42</f>
        <v>0</v>
      </c>
      <c r="J42" s="98" t="str">
        <f>IF(CenaCelkemVypocet=0,"",I42/CenaCelkemVypocet*100)</f>
        <v/>
      </c>
    </row>
    <row r="43" spans="1:10" ht="25.5" customHeight="1" x14ac:dyDescent="0.2">
      <c r="A43" s="84">
        <v>2</v>
      </c>
      <c r="B43" s="99" t="s">
        <v>46</v>
      </c>
      <c r="C43" s="227" t="s">
        <v>47</v>
      </c>
      <c r="D43" s="227"/>
      <c r="E43" s="227"/>
      <c r="F43" s="100">
        <f>'02 02 Pol'!AE199</f>
        <v>0</v>
      </c>
      <c r="G43" s="101">
        <f>'02 02 Pol'!AF199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4">
        <v>3</v>
      </c>
      <c r="B44" s="103" t="s">
        <v>46</v>
      </c>
      <c r="C44" s="226" t="s">
        <v>47</v>
      </c>
      <c r="D44" s="226"/>
      <c r="E44" s="226"/>
      <c r="F44" s="104">
        <f>'02 02 Pol'!AE199</f>
        <v>0</v>
      </c>
      <c r="G44" s="97">
        <f>'02 02 Pol'!AF199</f>
        <v>0</v>
      </c>
      <c r="H44" s="97">
        <f>(F44*SazbaDPH1/100)+(G44*SazbaDPH2/100)</f>
        <v>0</v>
      </c>
      <c r="I44" s="97">
        <f>F44+G44+H44</f>
        <v>0</v>
      </c>
      <c r="J44" s="98" t="str">
        <f>IF(CenaCelkemVypocet=0,"",I44/CenaCelkemVypocet*100)</f>
        <v/>
      </c>
    </row>
    <row r="45" spans="1:10" ht="25.5" customHeight="1" x14ac:dyDescent="0.2">
      <c r="A45" s="84"/>
      <c r="B45" s="223" t="s">
        <v>48</v>
      </c>
      <c r="C45" s="224"/>
      <c r="D45" s="224"/>
      <c r="E45" s="225"/>
      <c r="F45" s="105">
        <f>SUMIF(A40:A44,"=1",F40:F44)</f>
        <v>0</v>
      </c>
      <c r="G45" s="106">
        <f>SUMIF(A40:A44,"=1",G40:G44)</f>
        <v>0</v>
      </c>
      <c r="H45" s="106">
        <f>SUMIF(A40:A44,"=1",H40:H44)</f>
        <v>0</v>
      </c>
      <c r="I45" s="106">
        <f>SUMIF(A40:A44,"=1",I40:I44)</f>
        <v>0</v>
      </c>
      <c r="J45" s="107">
        <f>SUMIF(A40:A44,"=1",J40:J44)</f>
        <v>0</v>
      </c>
    </row>
    <row r="49" spans="1:10" ht="15.75" x14ac:dyDescent="0.25">
      <c r="B49" s="116" t="s">
        <v>50</v>
      </c>
    </row>
    <row r="51" spans="1:10" ht="25.5" customHeight="1" x14ac:dyDescent="0.2">
      <c r="A51" s="118"/>
      <c r="B51" s="121" t="s">
        <v>18</v>
      </c>
      <c r="C51" s="121" t="s">
        <v>6</v>
      </c>
      <c r="D51" s="122"/>
      <c r="E51" s="122"/>
      <c r="F51" s="123" t="s">
        <v>51</v>
      </c>
      <c r="G51" s="123"/>
      <c r="H51" s="123"/>
      <c r="I51" s="123" t="s">
        <v>31</v>
      </c>
      <c r="J51" s="123" t="s">
        <v>0</v>
      </c>
    </row>
    <row r="52" spans="1:10" ht="36.75" customHeight="1" x14ac:dyDescent="0.2">
      <c r="A52" s="119"/>
      <c r="B52" s="124" t="s">
        <v>52</v>
      </c>
      <c r="C52" s="221" t="s">
        <v>30</v>
      </c>
      <c r="D52" s="222"/>
      <c r="E52" s="222"/>
      <c r="F52" s="131" t="s">
        <v>26</v>
      </c>
      <c r="G52" s="132"/>
      <c r="H52" s="132"/>
      <c r="I52" s="132">
        <f>'01 01 Pol'!G8+'02 02 Pol'!G8</f>
        <v>0</v>
      </c>
      <c r="J52" s="128" t="str">
        <f>IF(I70=0,"",I52/I70*100)</f>
        <v/>
      </c>
    </row>
    <row r="53" spans="1:10" ht="36.75" customHeight="1" x14ac:dyDescent="0.2">
      <c r="A53" s="119"/>
      <c r="B53" s="124" t="s">
        <v>53</v>
      </c>
      <c r="C53" s="221" t="s">
        <v>54</v>
      </c>
      <c r="D53" s="222"/>
      <c r="E53" s="222"/>
      <c r="F53" s="131" t="s">
        <v>26</v>
      </c>
      <c r="G53" s="132"/>
      <c r="H53" s="132"/>
      <c r="I53" s="132">
        <f>'01 01 Pol'!G12</f>
        <v>0</v>
      </c>
      <c r="J53" s="128" t="str">
        <f>IF(I70=0,"",I53/I70*100)</f>
        <v/>
      </c>
    </row>
    <row r="54" spans="1:10" ht="36.75" customHeight="1" x14ac:dyDescent="0.2">
      <c r="A54" s="119"/>
      <c r="B54" s="124" t="s">
        <v>55</v>
      </c>
      <c r="C54" s="221" t="s">
        <v>56</v>
      </c>
      <c r="D54" s="222"/>
      <c r="E54" s="222"/>
      <c r="F54" s="131" t="s">
        <v>26</v>
      </c>
      <c r="G54" s="132"/>
      <c r="H54" s="132"/>
      <c r="I54" s="132">
        <f>'01 01 Pol'!G19+'02 02 Pol'!G12</f>
        <v>0</v>
      </c>
      <c r="J54" s="128" t="str">
        <f>IF(I70=0,"",I54/I70*100)</f>
        <v/>
      </c>
    </row>
    <row r="55" spans="1:10" ht="36.75" customHeight="1" x14ac:dyDescent="0.2">
      <c r="A55" s="119"/>
      <c r="B55" s="124" t="s">
        <v>57</v>
      </c>
      <c r="C55" s="221" t="s">
        <v>58</v>
      </c>
      <c r="D55" s="222"/>
      <c r="E55" s="222"/>
      <c r="F55" s="131" t="s">
        <v>26</v>
      </c>
      <c r="G55" s="132"/>
      <c r="H55" s="132"/>
      <c r="I55" s="132">
        <f>'01 01 Pol'!G35+'02 02 Pol'!G24</f>
        <v>0</v>
      </c>
      <c r="J55" s="128" t="str">
        <f>IF(I70=0,"",I55/I70*100)</f>
        <v/>
      </c>
    </row>
    <row r="56" spans="1:10" ht="36.75" customHeight="1" x14ac:dyDescent="0.2">
      <c r="A56" s="119"/>
      <c r="B56" s="124" t="s">
        <v>59</v>
      </c>
      <c r="C56" s="221" t="s">
        <v>60</v>
      </c>
      <c r="D56" s="222"/>
      <c r="E56" s="222"/>
      <c r="F56" s="131" t="s">
        <v>26</v>
      </c>
      <c r="G56" s="132"/>
      <c r="H56" s="132"/>
      <c r="I56" s="132">
        <f>'01 01 Pol'!G42+'02 02 Pol'!G37</f>
        <v>0</v>
      </c>
      <c r="J56" s="128" t="str">
        <f>IF(I70=0,"",I56/I70*100)</f>
        <v/>
      </c>
    </row>
    <row r="57" spans="1:10" ht="36.75" customHeight="1" x14ac:dyDescent="0.2">
      <c r="A57" s="119"/>
      <c r="B57" s="124" t="s">
        <v>61</v>
      </c>
      <c r="C57" s="221" t="s">
        <v>62</v>
      </c>
      <c r="D57" s="222"/>
      <c r="E57" s="222"/>
      <c r="F57" s="131" t="s">
        <v>26</v>
      </c>
      <c r="G57" s="132"/>
      <c r="H57" s="132"/>
      <c r="I57" s="132">
        <f>'01 01 Pol'!G44+'02 02 Pol'!G39</f>
        <v>0</v>
      </c>
      <c r="J57" s="128" t="str">
        <f>IF(I70=0,"",I57/I70*100)</f>
        <v/>
      </c>
    </row>
    <row r="58" spans="1:10" ht="36.75" customHeight="1" x14ac:dyDescent="0.2">
      <c r="A58" s="119"/>
      <c r="B58" s="124" t="s">
        <v>63</v>
      </c>
      <c r="C58" s="221" t="s">
        <v>64</v>
      </c>
      <c r="D58" s="222"/>
      <c r="E58" s="222"/>
      <c r="F58" s="131" t="s">
        <v>26</v>
      </c>
      <c r="G58" s="132"/>
      <c r="H58" s="132"/>
      <c r="I58" s="132">
        <f>'01 01 Pol'!G48+'02 02 Pol'!G42</f>
        <v>0</v>
      </c>
      <c r="J58" s="128" t="str">
        <f>IF(I70=0,"",I58/I70*100)</f>
        <v/>
      </c>
    </row>
    <row r="59" spans="1:10" ht="36.75" customHeight="1" x14ac:dyDescent="0.2">
      <c r="A59" s="119"/>
      <c r="B59" s="124" t="s">
        <v>65</v>
      </c>
      <c r="C59" s="221" t="s">
        <v>66</v>
      </c>
      <c r="D59" s="222"/>
      <c r="E59" s="222"/>
      <c r="F59" s="131" t="s">
        <v>26</v>
      </c>
      <c r="G59" s="132"/>
      <c r="H59" s="132"/>
      <c r="I59" s="132">
        <f>'01 01 Pol'!G51+'02 02 Pol'!G48</f>
        <v>0</v>
      </c>
      <c r="J59" s="128" t="str">
        <f>IF(I70=0,"",I59/I70*100)</f>
        <v/>
      </c>
    </row>
    <row r="60" spans="1:10" ht="36.75" customHeight="1" x14ac:dyDescent="0.2">
      <c r="A60" s="119"/>
      <c r="B60" s="124" t="s">
        <v>67</v>
      </c>
      <c r="C60" s="221" t="s">
        <v>68</v>
      </c>
      <c r="D60" s="222"/>
      <c r="E60" s="222"/>
      <c r="F60" s="131" t="s">
        <v>26</v>
      </c>
      <c r="G60" s="132"/>
      <c r="H60" s="132"/>
      <c r="I60" s="132">
        <f>'01 01 Pol'!G70+'02 02 Pol'!G82</f>
        <v>0</v>
      </c>
      <c r="J60" s="128" t="str">
        <f>IF(I70=0,"",I60/I70*100)</f>
        <v/>
      </c>
    </row>
    <row r="61" spans="1:10" ht="36.75" customHeight="1" x14ac:dyDescent="0.2">
      <c r="A61" s="119"/>
      <c r="B61" s="124" t="s">
        <v>69</v>
      </c>
      <c r="C61" s="221" t="s">
        <v>70</v>
      </c>
      <c r="D61" s="222"/>
      <c r="E61" s="222"/>
      <c r="F61" s="131" t="s">
        <v>27</v>
      </c>
      <c r="G61" s="132"/>
      <c r="H61" s="132"/>
      <c r="I61" s="132">
        <f>'01 01 Pol'!G72+'02 02 Pol'!G84</f>
        <v>0</v>
      </c>
      <c r="J61" s="128" t="str">
        <f>IF(I70=0,"",I61/I70*100)</f>
        <v/>
      </c>
    </row>
    <row r="62" spans="1:10" ht="36.75" customHeight="1" x14ac:dyDescent="0.2">
      <c r="A62" s="119"/>
      <c r="B62" s="124" t="s">
        <v>71</v>
      </c>
      <c r="C62" s="221" t="s">
        <v>72</v>
      </c>
      <c r="D62" s="222"/>
      <c r="E62" s="222"/>
      <c r="F62" s="131" t="s">
        <v>27</v>
      </c>
      <c r="G62" s="132"/>
      <c r="H62" s="132"/>
      <c r="I62" s="132">
        <f>'01 01 Pol'!G92+'02 02 Pol'!G108</f>
        <v>0</v>
      </c>
      <c r="J62" s="128" t="str">
        <f>IF(I70=0,"",I62/I70*100)</f>
        <v/>
      </c>
    </row>
    <row r="63" spans="1:10" ht="36.75" customHeight="1" x14ac:dyDescent="0.2">
      <c r="A63" s="119"/>
      <c r="B63" s="124" t="s">
        <v>73</v>
      </c>
      <c r="C63" s="221" t="s">
        <v>74</v>
      </c>
      <c r="D63" s="222"/>
      <c r="E63" s="222"/>
      <c r="F63" s="131" t="s">
        <v>27</v>
      </c>
      <c r="G63" s="132"/>
      <c r="H63" s="132"/>
      <c r="I63" s="132">
        <f>'01 01 Pol'!G101+'02 02 Pol'!G126</f>
        <v>0</v>
      </c>
      <c r="J63" s="128" t="str">
        <f>IF(I70=0,"",I63/I70*100)</f>
        <v/>
      </c>
    </row>
    <row r="64" spans="1:10" ht="36.75" customHeight="1" x14ac:dyDescent="0.2">
      <c r="A64" s="119"/>
      <c r="B64" s="124" t="s">
        <v>75</v>
      </c>
      <c r="C64" s="221" t="s">
        <v>76</v>
      </c>
      <c r="D64" s="222"/>
      <c r="E64" s="222"/>
      <c r="F64" s="131" t="s">
        <v>27</v>
      </c>
      <c r="G64" s="132"/>
      <c r="H64" s="132"/>
      <c r="I64" s="132">
        <f>'01 01 Pol'!G105+'02 02 Pol'!G129</f>
        <v>0</v>
      </c>
      <c r="J64" s="128" t="str">
        <f>IF(I70=0,"",I64/I70*100)</f>
        <v/>
      </c>
    </row>
    <row r="65" spans="1:10" ht="36.75" customHeight="1" x14ac:dyDescent="0.2">
      <c r="A65" s="119"/>
      <c r="B65" s="124" t="s">
        <v>77</v>
      </c>
      <c r="C65" s="221" t="s">
        <v>78</v>
      </c>
      <c r="D65" s="222"/>
      <c r="E65" s="222"/>
      <c r="F65" s="131" t="s">
        <v>27</v>
      </c>
      <c r="G65" s="132"/>
      <c r="H65" s="132"/>
      <c r="I65" s="132">
        <f>'01 01 Pol'!G108+'02 02 Pol'!G132</f>
        <v>0</v>
      </c>
      <c r="J65" s="128" t="str">
        <f>IF(I70=0,"",I65/I70*100)</f>
        <v/>
      </c>
    </row>
    <row r="66" spans="1:10" ht="36.75" customHeight="1" x14ac:dyDescent="0.2">
      <c r="A66" s="119"/>
      <c r="B66" s="124" t="s">
        <v>79</v>
      </c>
      <c r="C66" s="221" t="s">
        <v>80</v>
      </c>
      <c r="D66" s="222"/>
      <c r="E66" s="222"/>
      <c r="F66" s="131" t="s">
        <v>27</v>
      </c>
      <c r="G66" s="132"/>
      <c r="H66" s="132"/>
      <c r="I66" s="132">
        <f>'01 01 Pol'!G120+'02 02 Pol'!G165</f>
        <v>0</v>
      </c>
      <c r="J66" s="128" t="str">
        <f>IF(I70=0,"",I66/I70*100)</f>
        <v/>
      </c>
    </row>
    <row r="67" spans="1:10" ht="36.75" customHeight="1" x14ac:dyDescent="0.2">
      <c r="A67" s="119"/>
      <c r="B67" s="124" t="s">
        <v>81</v>
      </c>
      <c r="C67" s="221" t="s">
        <v>82</v>
      </c>
      <c r="D67" s="222"/>
      <c r="E67" s="222"/>
      <c r="F67" s="131" t="s">
        <v>27</v>
      </c>
      <c r="G67" s="132"/>
      <c r="H67" s="132"/>
      <c r="I67" s="132">
        <f>'01 01 Pol'!G133+'02 02 Pol'!G175</f>
        <v>0</v>
      </c>
      <c r="J67" s="128" t="str">
        <f>IF(I70=0,"",I67/I70*100)</f>
        <v/>
      </c>
    </row>
    <row r="68" spans="1:10" ht="36.75" customHeight="1" x14ac:dyDescent="0.2">
      <c r="A68" s="119"/>
      <c r="B68" s="124" t="s">
        <v>83</v>
      </c>
      <c r="C68" s="221" t="s">
        <v>84</v>
      </c>
      <c r="D68" s="222"/>
      <c r="E68" s="222"/>
      <c r="F68" s="131" t="s">
        <v>27</v>
      </c>
      <c r="G68" s="132"/>
      <c r="H68" s="132"/>
      <c r="I68" s="132">
        <f>'01 01 Pol'!G137+'02 02 Pol'!G179</f>
        <v>0</v>
      </c>
      <c r="J68" s="128" t="str">
        <f>IF(I70=0,"",I68/I70*100)</f>
        <v/>
      </c>
    </row>
    <row r="69" spans="1:10" ht="36.75" customHeight="1" x14ac:dyDescent="0.2">
      <c r="A69" s="119"/>
      <c r="B69" s="124" t="s">
        <v>85</v>
      </c>
      <c r="C69" s="221" t="s">
        <v>86</v>
      </c>
      <c r="D69" s="222"/>
      <c r="E69" s="222"/>
      <c r="F69" s="131" t="s">
        <v>87</v>
      </c>
      <c r="G69" s="132"/>
      <c r="H69" s="132"/>
      <c r="I69" s="132">
        <f>'01 01 Pol'!G146+'02 02 Pol'!G190</f>
        <v>0</v>
      </c>
      <c r="J69" s="128" t="str">
        <f>IF(I70=0,"",I69/I70*100)</f>
        <v/>
      </c>
    </row>
    <row r="70" spans="1:10" ht="25.5" customHeight="1" x14ac:dyDescent="0.2">
      <c r="A70" s="120"/>
      <c r="B70" s="125" t="s">
        <v>1</v>
      </c>
      <c r="C70" s="126"/>
      <c r="D70" s="127"/>
      <c r="E70" s="127"/>
      <c r="F70" s="133"/>
      <c r="G70" s="134"/>
      <c r="H70" s="134"/>
      <c r="I70" s="134">
        <f>SUM(I52:I69)</f>
        <v>0</v>
      </c>
      <c r="J70" s="129">
        <f>SUM(J52:J69)</f>
        <v>0</v>
      </c>
    </row>
    <row r="71" spans="1:10" x14ac:dyDescent="0.2">
      <c r="F71" s="83"/>
      <c r="G71" s="83"/>
      <c r="H71" s="83"/>
      <c r="I71" s="83"/>
      <c r="J71" s="130"/>
    </row>
    <row r="72" spans="1:10" x14ac:dyDescent="0.2">
      <c r="F72" s="83"/>
      <c r="G72" s="83"/>
      <c r="H72" s="83"/>
      <c r="I72" s="83"/>
      <c r="J72" s="130"/>
    </row>
    <row r="73" spans="1:10" x14ac:dyDescent="0.2">
      <c r="F73" s="83"/>
      <c r="G73" s="83"/>
      <c r="H73" s="83"/>
      <c r="I73" s="83"/>
      <c r="J7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7:I27"/>
    <mergeCell ref="G28:I28"/>
    <mergeCell ref="G19:H19"/>
    <mergeCell ref="I18:J18"/>
    <mergeCell ref="I19:J19"/>
    <mergeCell ref="E19:F19"/>
    <mergeCell ref="E2:J2"/>
    <mergeCell ref="E3:J3"/>
    <mergeCell ref="E15:F15"/>
    <mergeCell ref="D11:G11"/>
    <mergeCell ref="G15:H15"/>
    <mergeCell ref="I15:J15"/>
    <mergeCell ref="I16:J16"/>
    <mergeCell ref="E22:F22"/>
    <mergeCell ref="G22:H22"/>
    <mergeCell ref="E18:F18"/>
    <mergeCell ref="D12:G12"/>
    <mergeCell ref="E4:J4"/>
    <mergeCell ref="G16:H16"/>
    <mergeCell ref="G18:H18"/>
    <mergeCell ref="E16:F16"/>
    <mergeCell ref="E13:G13"/>
    <mergeCell ref="D5:G5"/>
    <mergeCell ref="D6:G6"/>
    <mergeCell ref="E7:G7"/>
    <mergeCell ref="I17:J17"/>
    <mergeCell ref="D36:E36"/>
    <mergeCell ref="G25:I25"/>
    <mergeCell ref="G24:I24"/>
    <mergeCell ref="E20:F20"/>
    <mergeCell ref="E21:F21"/>
    <mergeCell ref="I21:J21"/>
    <mergeCell ref="I22:J22"/>
    <mergeCell ref="G20:H20"/>
    <mergeCell ref="G21:H21"/>
    <mergeCell ref="G30:I30"/>
    <mergeCell ref="G26:I26"/>
    <mergeCell ref="I20:J20"/>
    <mergeCell ref="G29:I29"/>
    <mergeCell ref="D35:E35"/>
    <mergeCell ref="G35:I35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6:E66"/>
    <mergeCell ref="C67:E67"/>
    <mergeCell ref="C68:E68"/>
    <mergeCell ref="C69:E69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4" t="s">
        <v>7</v>
      </c>
      <c r="B1" s="274"/>
      <c r="C1" s="275"/>
      <c r="D1" s="274"/>
      <c r="E1" s="274"/>
      <c r="F1" s="274"/>
      <c r="G1" s="274"/>
    </row>
    <row r="2" spans="1:7" ht="24.95" customHeight="1" x14ac:dyDescent="0.2">
      <c r="A2" s="49" t="s">
        <v>8</v>
      </c>
      <c r="B2" s="48"/>
      <c r="C2" s="276"/>
      <c r="D2" s="276"/>
      <c r="E2" s="276"/>
      <c r="F2" s="276"/>
      <c r="G2" s="277"/>
    </row>
    <row r="3" spans="1:7" ht="24.95" customHeight="1" x14ac:dyDescent="0.2">
      <c r="A3" s="49" t="s">
        <v>9</v>
      </c>
      <c r="B3" s="48"/>
      <c r="C3" s="276"/>
      <c r="D3" s="276"/>
      <c r="E3" s="276"/>
      <c r="F3" s="276"/>
      <c r="G3" s="277"/>
    </row>
    <row r="4" spans="1:7" ht="24.95" customHeight="1" x14ac:dyDescent="0.2">
      <c r="A4" s="49" t="s">
        <v>10</v>
      </c>
      <c r="B4" s="48"/>
      <c r="C4" s="276"/>
      <c r="D4" s="276"/>
      <c r="E4" s="276"/>
      <c r="F4" s="276"/>
      <c r="G4" s="27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D21" sqref="AD21"/>
    </sheetView>
  </sheetViews>
  <sheetFormatPr defaultRowHeight="12.75" outlineLevelRow="3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0" t="s">
        <v>7</v>
      </c>
      <c r="B1" s="290"/>
      <c r="C1" s="290"/>
      <c r="D1" s="290"/>
      <c r="E1" s="290"/>
      <c r="F1" s="290"/>
      <c r="G1" s="290"/>
      <c r="AG1" t="s">
        <v>90</v>
      </c>
    </row>
    <row r="2" spans="1:60" ht="24.95" customHeight="1" x14ac:dyDescent="0.2">
      <c r="A2" s="136" t="s">
        <v>8</v>
      </c>
      <c r="B2" s="48" t="s">
        <v>41</v>
      </c>
      <c r="C2" s="291" t="s">
        <v>429</v>
      </c>
      <c r="D2" s="292"/>
      <c r="E2" s="292"/>
      <c r="F2" s="292"/>
      <c r="G2" s="293"/>
      <c r="AG2" t="s">
        <v>91</v>
      </c>
    </row>
    <row r="3" spans="1:60" ht="24.95" customHeight="1" x14ac:dyDescent="0.2">
      <c r="A3" s="136" t="s">
        <v>9</v>
      </c>
      <c r="B3" s="48" t="s">
        <v>44</v>
      </c>
      <c r="C3" s="291" t="s">
        <v>45</v>
      </c>
      <c r="D3" s="292"/>
      <c r="E3" s="292"/>
      <c r="F3" s="292"/>
      <c r="G3" s="293"/>
      <c r="AC3" s="117" t="s">
        <v>91</v>
      </c>
      <c r="AG3" t="s">
        <v>92</v>
      </c>
    </row>
    <row r="4" spans="1:60" ht="24.95" customHeight="1" x14ac:dyDescent="0.2">
      <c r="A4" s="137" t="s">
        <v>10</v>
      </c>
      <c r="B4" s="138" t="s">
        <v>44</v>
      </c>
      <c r="C4" s="294" t="s">
        <v>45</v>
      </c>
      <c r="D4" s="295"/>
      <c r="E4" s="295"/>
      <c r="F4" s="295"/>
      <c r="G4" s="296"/>
      <c r="AG4" t="s">
        <v>93</v>
      </c>
    </row>
    <row r="5" spans="1:60" x14ac:dyDescent="0.2">
      <c r="D5" s="10"/>
    </row>
    <row r="6" spans="1:60" ht="38.25" x14ac:dyDescent="0.2">
      <c r="A6" s="140" t="s">
        <v>94</v>
      </c>
      <c r="B6" s="142" t="s">
        <v>95</v>
      </c>
      <c r="C6" s="142" t="s">
        <v>96</v>
      </c>
      <c r="D6" s="141" t="s">
        <v>97</v>
      </c>
      <c r="E6" s="140" t="s">
        <v>98</v>
      </c>
      <c r="F6" s="139" t="s">
        <v>99</v>
      </c>
      <c r="G6" s="140" t="s">
        <v>31</v>
      </c>
      <c r="H6" s="143" t="s">
        <v>32</v>
      </c>
      <c r="I6" s="143" t="s">
        <v>100</v>
      </c>
      <c r="J6" s="143" t="s">
        <v>33</v>
      </c>
      <c r="K6" s="143" t="s">
        <v>101</v>
      </c>
      <c r="L6" s="143" t="s">
        <v>102</v>
      </c>
      <c r="M6" s="143" t="s">
        <v>103</v>
      </c>
      <c r="N6" s="143" t="s">
        <v>104</v>
      </c>
      <c r="O6" s="143" t="s">
        <v>105</v>
      </c>
      <c r="P6" s="143" t="s">
        <v>106</v>
      </c>
      <c r="Q6" s="143" t="s">
        <v>107</v>
      </c>
      <c r="R6" s="143" t="s">
        <v>108</v>
      </c>
      <c r="S6" s="143" t="s">
        <v>109</v>
      </c>
      <c r="T6" s="143" t="s">
        <v>110</v>
      </c>
      <c r="U6" s="143" t="s">
        <v>111</v>
      </c>
      <c r="V6" s="143" t="s">
        <v>112</v>
      </c>
      <c r="W6" s="143" t="s">
        <v>113</v>
      </c>
      <c r="X6" s="143" t="s">
        <v>114</v>
      </c>
      <c r="Y6" s="143" t="s">
        <v>115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61" t="s">
        <v>116</v>
      </c>
      <c r="B8" s="162" t="s">
        <v>52</v>
      </c>
      <c r="C8" s="181" t="s">
        <v>30</v>
      </c>
      <c r="D8" s="163"/>
      <c r="E8" s="164"/>
      <c r="F8" s="165"/>
      <c r="G8" s="166">
        <f>SUMIF(AG9:AG11,"&lt;&gt;NOR",G9:G11)</f>
        <v>0</v>
      </c>
      <c r="H8" s="160"/>
      <c r="I8" s="160">
        <f>SUM(I9:I11)</f>
        <v>0</v>
      </c>
      <c r="J8" s="160"/>
      <c r="K8" s="160">
        <f>SUM(K9:K11)</f>
        <v>0</v>
      </c>
      <c r="L8" s="160"/>
      <c r="M8" s="160">
        <f>SUM(M9:M11)</f>
        <v>0</v>
      </c>
      <c r="N8" s="159"/>
      <c r="O8" s="159">
        <f>SUM(O9:O11)</f>
        <v>0</v>
      </c>
      <c r="P8" s="159"/>
      <c r="Q8" s="159">
        <f>SUM(Q9:Q11)</f>
        <v>0</v>
      </c>
      <c r="R8" s="160"/>
      <c r="S8" s="160"/>
      <c r="T8" s="160"/>
      <c r="U8" s="160"/>
      <c r="V8" s="160">
        <f>SUM(V9:V11)</f>
        <v>0</v>
      </c>
      <c r="W8" s="160"/>
      <c r="X8" s="160"/>
      <c r="Y8" s="160"/>
      <c r="AG8" t="s">
        <v>117</v>
      </c>
    </row>
    <row r="9" spans="1:60" outlineLevel="1" x14ac:dyDescent="0.2">
      <c r="A9" s="174">
        <v>1</v>
      </c>
      <c r="B9" s="175" t="s">
        <v>118</v>
      </c>
      <c r="C9" s="182" t="s">
        <v>119</v>
      </c>
      <c r="D9" s="176" t="s">
        <v>120</v>
      </c>
      <c r="E9" s="177">
        <v>1</v>
      </c>
      <c r="F9" s="178"/>
      <c r="G9" s="179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21</v>
      </c>
      <c r="M9" s="155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5"/>
      <c r="S9" s="155" t="s">
        <v>121</v>
      </c>
      <c r="T9" s="155" t="s">
        <v>122</v>
      </c>
      <c r="U9" s="155">
        <v>0</v>
      </c>
      <c r="V9" s="155">
        <f>ROUND(E9*U9,2)</f>
        <v>0</v>
      </c>
      <c r="W9" s="155"/>
      <c r="X9" s="155" t="s">
        <v>123</v>
      </c>
      <c r="Y9" s="155" t="s">
        <v>124</v>
      </c>
      <c r="Z9" s="144"/>
      <c r="AA9" s="144"/>
      <c r="AB9" s="144"/>
      <c r="AC9" s="144"/>
      <c r="AD9" s="144"/>
      <c r="AE9" s="144"/>
      <c r="AF9" s="144"/>
      <c r="AG9" s="144" t="s">
        <v>125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74">
        <v>2</v>
      </c>
      <c r="B10" s="175" t="s">
        <v>126</v>
      </c>
      <c r="C10" s="182" t="s">
        <v>127</v>
      </c>
      <c r="D10" s="176" t="s">
        <v>120</v>
      </c>
      <c r="E10" s="177">
        <v>1</v>
      </c>
      <c r="F10" s="178"/>
      <c r="G10" s="179">
        <f>ROUND(E10*F10,2)</f>
        <v>0</v>
      </c>
      <c r="H10" s="156"/>
      <c r="I10" s="155">
        <f>ROUND(E10*H10,2)</f>
        <v>0</v>
      </c>
      <c r="J10" s="156"/>
      <c r="K10" s="155">
        <f>ROUND(E10*J10,2)</f>
        <v>0</v>
      </c>
      <c r="L10" s="155">
        <v>21</v>
      </c>
      <c r="M10" s="155">
        <f>G10*(1+L10/100)</f>
        <v>0</v>
      </c>
      <c r="N10" s="154">
        <v>0</v>
      </c>
      <c r="O10" s="154">
        <f>ROUND(E10*N10,2)</f>
        <v>0</v>
      </c>
      <c r="P10" s="154">
        <v>0</v>
      </c>
      <c r="Q10" s="154">
        <f>ROUND(E10*P10,2)</f>
        <v>0</v>
      </c>
      <c r="R10" s="155"/>
      <c r="S10" s="155" t="s">
        <v>121</v>
      </c>
      <c r="T10" s="155" t="s">
        <v>122</v>
      </c>
      <c r="U10" s="155">
        <v>0</v>
      </c>
      <c r="V10" s="155">
        <f>ROUND(E10*U10,2)</f>
        <v>0</v>
      </c>
      <c r="W10" s="155"/>
      <c r="X10" s="155" t="s">
        <v>123</v>
      </c>
      <c r="Y10" s="155" t="s">
        <v>124</v>
      </c>
      <c r="Z10" s="144"/>
      <c r="AA10" s="144"/>
      <c r="AB10" s="144"/>
      <c r="AC10" s="144"/>
      <c r="AD10" s="144"/>
      <c r="AE10" s="144"/>
      <c r="AF10" s="144"/>
      <c r="AG10" s="144" t="s">
        <v>128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74">
        <v>3</v>
      </c>
      <c r="B11" s="175" t="s">
        <v>129</v>
      </c>
      <c r="C11" s="182" t="s">
        <v>130</v>
      </c>
      <c r="D11" s="176" t="s">
        <v>120</v>
      </c>
      <c r="E11" s="177">
        <v>1</v>
      </c>
      <c r="F11" s="178"/>
      <c r="G11" s="179">
        <f>ROUND(E11*F11,2)</f>
        <v>0</v>
      </c>
      <c r="H11" s="156"/>
      <c r="I11" s="155">
        <f>ROUND(E11*H11,2)</f>
        <v>0</v>
      </c>
      <c r="J11" s="156"/>
      <c r="K11" s="155">
        <f>ROUND(E11*J11,2)</f>
        <v>0</v>
      </c>
      <c r="L11" s="155">
        <v>21</v>
      </c>
      <c r="M11" s="155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5"/>
      <c r="S11" s="155" t="s">
        <v>121</v>
      </c>
      <c r="T11" s="155" t="s">
        <v>122</v>
      </c>
      <c r="U11" s="155">
        <v>0</v>
      </c>
      <c r="V11" s="155">
        <f>ROUND(E11*U11,2)</f>
        <v>0</v>
      </c>
      <c r="W11" s="155"/>
      <c r="X11" s="155" t="s">
        <v>123</v>
      </c>
      <c r="Y11" s="155" t="s">
        <v>124</v>
      </c>
      <c r="Z11" s="144"/>
      <c r="AA11" s="144"/>
      <c r="AB11" s="144"/>
      <c r="AC11" s="144"/>
      <c r="AD11" s="144"/>
      <c r="AE11" s="144"/>
      <c r="AF11" s="144"/>
      <c r="AG11" s="144" t="s">
        <v>128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x14ac:dyDescent="0.2">
      <c r="A12" s="161" t="s">
        <v>116</v>
      </c>
      <c r="B12" s="162" t="s">
        <v>53</v>
      </c>
      <c r="C12" s="181" t="s">
        <v>54</v>
      </c>
      <c r="D12" s="163"/>
      <c r="E12" s="164"/>
      <c r="F12" s="165"/>
      <c r="G12" s="166">
        <f>SUMIF(AG13:AG18,"&lt;&gt;NOR",G13:G18)</f>
        <v>0</v>
      </c>
      <c r="H12" s="160"/>
      <c r="I12" s="160">
        <f>SUM(I13:I18)</f>
        <v>0</v>
      </c>
      <c r="J12" s="160"/>
      <c r="K12" s="160">
        <f>SUM(K13:K18)</f>
        <v>0</v>
      </c>
      <c r="L12" s="160"/>
      <c r="M12" s="160">
        <f>SUM(M13:M18)</f>
        <v>0</v>
      </c>
      <c r="N12" s="159"/>
      <c r="O12" s="159">
        <f>SUM(O13:O18)</f>
        <v>0.38</v>
      </c>
      <c r="P12" s="159"/>
      <c r="Q12" s="159">
        <f>SUM(Q13:Q18)</f>
        <v>0</v>
      </c>
      <c r="R12" s="160"/>
      <c r="S12" s="160"/>
      <c r="T12" s="160"/>
      <c r="U12" s="160"/>
      <c r="V12" s="160">
        <f>SUM(V13:V18)</f>
        <v>3.2800000000000002</v>
      </c>
      <c r="W12" s="160"/>
      <c r="X12" s="160"/>
      <c r="Y12" s="160"/>
      <c r="AG12" t="s">
        <v>117</v>
      </c>
    </row>
    <row r="13" spans="1:60" outlineLevel="1" x14ac:dyDescent="0.2">
      <c r="A13" s="168">
        <v>4</v>
      </c>
      <c r="B13" s="169" t="s">
        <v>131</v>
      </c>
      <c r="C13" s="183" t="s">
        <v>132</v>
      </c>
      <c r="D13" s="170" t="s">
        <v>133</v>
      </c>
      <c r="E13" s="171">
        <v>0.18</v>
      </c>
      <c r="F13" s="172"/>
      <c r="G13" s="173">
        <f>ROUND(E13*F13,2)</f>
        <v>0</v>
      </c>
      <c r="H13" s="156"/>
      <c r="I13" s="155">
        <f>ROUND(E13*H13,2)</f>
        <v>0</v>
      </c>
      <c r="J13" s="156"/>
      <c r="K13" s="155">
        <f>ROUND(E13*J13,2)</f>
        <v>0</v>
      </c>
      <c r="L13" s="155">
        <v>21</v>
      </c>
      <c r="M13" s="155">
        <f>G13*(1+L13/100)</f>
        <v>0</v>
      </c>
      <c r="N13" s="154">
        <v>0.76182000000000005</v>
      </c>
      <c r="O13" s="154">
        <f>ROUND(E13*N13,2)</f>
        <v>0.14000000000000001</v>
      </c>
      <c r="P13" s="154">
        <v>0</v>
      </c>
      <c r="Q13" s="154">
        <f>ROUND(E13*P13,2)</f>
        <v>0</v>
      </c>
      <c r="R13" s="155"/>
      <c r="S13" s="155" t="s">
        <v>134</v>
      </c>
      <c r="T13" s="155" t="s">
        <v>134</v>
      </c>
      <c r="U13" s="155">
        <v>3.08188</v>
      </c>
      <c r="V13" s="155">
        <f>ROUND(E13*U13,2)</f>
        <v>0.55000000000000004</v>
      </c>
      <c r="W13" s="155"/>
      <c r="X13" s="155" t="s">
        <v>123</v>
      </c>
      <c r="Y13" s="155" t="s">
        <v>124</v>
      </c>
      <c r="Z13" s="144"/>
      <c r="AA13" s="144"/>
      <c r="AB13" s="144"/>
      <c r="AC13" s="144"/>
      <c r="AD13" s="144"/>
      <c r="AE13" s="144"/>
      <c r="AF13" s="144"/>
      <c r="AG13" s="144" t="s">
        <v>125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2" x14ac:dyDescent="0.2">
      <c r="A14" s="151"/>
      <c r="B14" s="152"/>
      <c r="C14" s="184" t="s">
        <v>135</v>
      </c>
      <c r="D14" s="157"/>
      <c r="E14" s="158">
        <v>0.18</v>
      </c>
      <c r="F14" s="155"/>
      <c r="G14" s="155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4"/>
      <c r="AA14" s="144"/>
      <c r="AB14" s="144"/>
      <c r="AC14" s="144"/>
      <c r="AD14" s="144"/>
      <c r="AE14" s="144"/>
      <c r="AF14" s="144"/>
      <c r="AG14" s="144" t="s">
        <v>136</v>
      </c>
      <c r="AH14" s="144">
        <v>0</v>
      </c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68">
        <v>5</v>
      </c>
      <c r="B15" s="169" t="s">
        <v>137</v>
      </c>
      <c r="C15" s="183" t="s">
        <v>138</v>
      </c>
      <c r="D15" s="170" t="s">
        <v>139</v>
      </c>
      <c r="E15" s="171">
        <v>3.22</v>
      </c>
      <c r="F15" s="172"/>
      <c r="G15" s="173">
        <f>ROUND(E15*F15,2)</f>
        <v>0</v>
      </c>
      <c r="H15" s="156"/>
      <c r="I15" s="155">
        <f>ROUND(E15*H15,2)</f>
        <v>0</v>
      </c>
      <c r="J15" s="156"/>
      <c r="K15" s="155">
        <f>ROUND(E15*J15,2)</f>
        <v>0</v>
      </c>
      <c r="L15" s="155">
        <v>21</v>
      </c>
      <c r="M15" s="155">
        <f>G15*(1+L15/100)</f>
        <v>0</v>
      </c>
      <c r="N15" s="154">
        <v>7.4709999999999999E-2</v>
      </c>
      <c r="O15" s="154">
        <f>ROUND(E15*N15,2)</f>
        <v>0.24</v>
      </c>
      <c r="P15" s="154">
        <v>0</v>
      </c>
      <c r="Q15" s="154">
        <f>ROUND(E15*P15,2)</f>
        <v>0</v>
      </c>
      <c r="R15" s="155"/>
      <c r="S15" s="155" t="s">
        <v>134</v>
      </c>
      <c r="T15" s="155" t="s">
        <v>134</v>
      </c>
      <c r="U15" s="155">
        <v>0.52915000000000001</v>
      </c>
      <c r="V15" s="155">
        <f>ROUND(E15*U15,2)</f>
        <v>1.7</v>
      </c>
      <c r="W15" s="155"/>
      <c r="X15" s="155" t="s">
        <v>123</v>
      </c>
      <c r="Y15" s="155" t="s">
        <v>124</v>
      </c>
      <c r="Z15" s="144"/>
      <c r="AA15" s="144"/>
      <c r="AB15" s="144"/>
      <c r="AC15" s="144"/>
      <c r="AD15" s="144"/>
      <c r="AE15" s="144"/>
      <c r="AF15" s="144"/>
      <c r="AG15" s="144" t="s">
        <v>125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2" x14ac:dyDescent="0.2">
      <c r="A16" s="151"/>
      <c r="B16" s="152"/>
      <c r="C16" s="184" t="s">
        <v>140</v>
      </c>
      <c r="D16" s="157"/>
      <c r="E16" s="158">
        <v>3.22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4"/>
      <c r="AA16" s="144"/>
      <c r="AB16" s="144"/>
      <c r="AC16" s="144"/>
      <c r="AD16" s="144"/>
      <c r="AE16" s="144"/>
      <c r="AF16" s="144"/>
      <c r="AG16" s="144" t="s">
        <v>136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68">
        <v>6</v>
      </c>
      <c r="B17" s="169" t="s">
        <v>141</v>
      </c>
      <c r="C17" s="183" t="s">
        <v>142</v>
      </c>
      <c r="D17" s="170" t="s">
        <v>143</v>
      </c>
      <c r="E17" s="171">
        <v>4.5999999999999996</v>
      </c>
      <c r="F17" s="172"/>
      <c r="G17" s="173">
        <f>ROUND(E17*F17,2)</f>
        <v>0</v>
      </c>
      <c r="H17" s="156"/>
      <c r="I17" s="155">
        <f>ROUND(E17*H17,2)</f>
        <v>0</v>
      </c>
      <c r="J17" s="156"/>
      <c r="K17" s="155">
        <f>ROUND(E17*J17,2)</f>
        <v>0</v>
      </c>
      <c r="L17" s="155">
        <v>21</v>
      </c>
      <c r="M17" s="155">
        <f>G17*(1+L17/100)</f>
        <v>0</v>
      </c>
      <c r="N17" s="154">
        <v>1.0200000000000001E-3</v>
      </c>
      <c r="O17" s="154">
        <f>ROUND(E17*N17,2)</f>
        <v>0</v>
      </c>
      <c r="P17" s="154">
        <v>0</v>
      </c>
      <c r="Q17" s="154">
        <f>ROUND(E17*P17,2)</f>
        <v>0</v>
      </c>
      <c r="R17" s="155"/>
      <c r="S17" s="155" t="s">
        <v>134</v>
      </c>
      <c r="T17" s="155" t="s">
        <v>134</v>
      </c>
      <c r="U17" s="155">
        <v>0.223</v>
      </c>
      <c r="V17" s="155">
        <f>ROUND(E17*U17,2)</f>
        <v>1.03</v>
      </c>
      <c r="W17" s="155"/>
      <c r="X17" s="155" t="s">
        <v>123</v>
      </c>
      <c r="Y17" s="155" t="s">
        <v>124</v>
      </c>
      <c r="Z17" s="144"/>
      <c r="AA17" s="144"/>
      <c r="AB17" s="144"/>
      <c r="AC17" s="144"/>
      <c r="AD17" s="144"/>
      <c r="AE17" s="144"/>
      <c r="AF17" s="144"/>
      <c r="AG17" s="144" t="s">
        <v>125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2" x14ac:dyDescent="0.2">
      <c r="A18" s="151"/>
      <c r="B18" s="152"/>
      <c r="C18" s="184" t="s">
        <v>144</v>
      </c>
      <c r="D18" s="157"/>
      <c r="E18" s="158">
        <v>4.5999999999999996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4"/>
      <c r="AA18" s="144"/>
      <c r="AB18" s="144"/>
      <c r="AC18" s="144"/>
      <c r="AD18" s="144"/>
      <c r="AE18" s="144"/>
      <c r="AF18" s="144"/>
      <c r="AG18" s="144" t="s">
        <v>136</v>
      </c>
      <c r="AH18" s="144">
        <v>0</v>
      </c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x14ac:dyDescent="0.2">
      <c r="A19" s="161" t="s">
        <v>116</v>
      </c>
      <c r="B19" s="162" t="s">
        <v>55</v>
      </c>
      <c r="C19" s="181" t="s">
        <v>56</v>
      </c>
      <c r="D19" s="163"/>
      <c r="E19" s="164"/>
      <c r="F19" s="165"/>
      <c r="G19" s="166">
        <f>SUMIF(AG20:AG34,"&lt;&gt;NOR",G20:G34)</f>
        <v>0</v>
      </c>
      <c r="H19" s="160"/>
      <c r="I19" s="160">
        <f>SUM(I20:I34)</f>
        <v>0</v>
      </c>
      <c r="J19" s="160"/>
      <c r="K19" s="160">
        <f>SUM(K20:K34)</f>
        <v>0</v>
      </c>
      <c r="L19" s="160"/>
      <c r="M19" s="160">
        <f>SUM(M20:M34)</f>
        <v>0</v>
      </c>
      <c r="N19" s="159"/>
      <c r="O19" s="159">
        <f>SUM(O20:O34)</f>
        <v>1.36</v>
      </c>
      <c r="P19" s="159"/>
      <c r="Q19" s="159">
        <f>SUM(Q20:Q34)</f>
        <v>0</v>
      </c>
      <c r="R19" s="160"/>
      <c r="S19" s="160"/>
      <c r="T19" s="160"/>
      <c r="U19" s="160"/>
      <c r="V19" s="160">
        <f>SUM(V20:V34)</f>
        <v>28.95</v>
      </c>
      <c r="W19" s="160"/>
      <c r="X19" s="160"/>
      <c r="Y19" s="160"/>
      <c r="AG19" t="s">
        <v>117</v>
      </c>
    </row>
    <row r="20" spans="1:60" ht="22.5" outlineLevel="1" x14ac:dyDescent="0.2">
      <c r="A20" s="168">
        <v>7</v>
      </c>
      <c r="B20" s="169" t="s">
        <v>145</v>
      </c>
      <c r="C20" s="183" t="s">
        <v>146</v>
      </c>
      <c r="D20" s="170" t="s">
        <v>143</v>
      </c>
      <c r="E20" s="171">
        <v>28.44</v>
      </c>
      <c r="F20" s="172"/>
      <c r="G20" s="173">
        <f>ROUND(E20*F20,2)</f>
        <v>0</v>
      </c>
      <c r="H20" s="156"/>
      <c r="I20" s="155">
        <f>ROUND(E20*H20,2)</f>
        <v>0</v>
      </c>
      <c r="J20" s="156"/>
      <c r="K20" s="155">
        <f>ROUND(E20*J20,2)</f>
        <v>0</v>
      </c>
      <c r="L20" s="155">
        <v>21</v>
      </c>
      <c r="M20" s="155">
        <f>G20*(1+L20/100)</f>
        <v>0</v>
      </c>
      <c r="N20" s="154">
        <v>2.5100000000000001E-3</v>
      </c>
      <c r="O20" s="154">
        <f>ROUND(E20*N20,2)</f>
        <v>7.0000000000000007E-2</v>
      </c>
      <c r="P20" s="154">
        <v>0</v>
      </c>
      <c r="Q20" s="154">
        <f>ROUND(E20*P20,2)</f>
        <v>0</v>
      </c>
      <c r="R20" s="155"/>
      <c r="S20" s="155" t="s">
        <v>134</v>
      </c>
      <c r="T20" s="155" t="s">
        <v>134</v>
      </c>
      <c r="U20" s="155">
        <v>0.18232999999999999</v>
      </c>
      <c r="V20" s="155">
        <f>ROUND(E20*U20,2)</f>
        <v>5.19</v>
      </c>
      <c r="W20" s="155"/>
      <c r="X20" s="155" t="s">
        <v>123</v>
      </c>
      <c r="Y20" s="155" t="s">
        <v>124</v>
      </c>
      <c r="Z20" s="144"/>
      <c r="AA20" s="144"/>
      <c r="AB20" s="144"/>
      <c r="AC20" s="144"/>
      <c r="AD20" s="144"/>
      <c r="AE20" s="144"/>
      <c r="AF20" s="144"/>
      <c r="AG20" s="144" t="s">
        <v>125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2" x14ac:dyDescent="0.2">
      <c r="A21" s="151"/>
      <c r="B21" s="152"/>
      <c r="C21" s="184" t="s">
        <v>147</v>
      </c>
      <c r="D21" s="157"/>
      <c r="E21" s="158">
        <v>28.44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4"/>
      <c r="AA21" s="144"/>
      <c r="AB21" s="144"/>
      <c r="AC21" s="144"/>
      <c r="AD21" s="144"/>
      <c r="AE21" s="144"/>
      <c r="AF21" s="144"/>
      <c r="AG21" s="144" t="s">
        <v>136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68">
        <v>8</v>
      </c>
      <c r="B22" s="169" t="s">
        <v>148</v>
      </c>
      <c r="C22" s="183" t="s">
        <v>149</v>
      </c>
      <c r="D22" s="170" t="s">
        <v>139</v>
      </c>
      <c r="E22" s="171">
        <v>2.1</v>
      </c>
      <c r="F22" s="172"/>
      <c r="G22" s="173">
        <f>ROUND(E22*F22,2)</f>
        <v>0</v>
      </c>
      <c r="H22" s="156"/>
      <c r="I22" s="155">
        <f>ROUND(E22*H22,2)</f>
        <v>0</v>
      </c>
      <c r="J22" s="156"/>
      <c r="K22" s="155">
        <f>ROUND(E22*J22,2)</f>
        <v>0</v>
      </c>
      <c r="L22" s="155">
        <v>21</v>
      </c>
      <c r="M22" s="155">
        <f>G22*(1+L22/100)</f>
        <v>0</v>
      </c>
      <c r="N22" s="154">
        <v>4.7660000000000001E-2</v>
      </c>
      <c r="O22" s="154">
        <f>ROUND(E22*N22,2)</f>
        <v>0.1</v>
      </c>
      <c r="P22" s="154">
        <v>0</v>
      </c>
      <c r="Q22" s="154">
        <f>ROUND(E22*P22,2)</f>
        <v>0</v>
      </c>
      <c r="R22" s="155"/>
      <c r="S22" s="155" t="s">
        <v>134</v>
      </c>
      <c r="T22" s="155" t="s">
        <v>134</v>
      </c>
      <c r="U22" s="155">
        <v>0.84</v>
      </c>
      <c r="V22" s="155">
        <f>ROUND(E22*U22,2)</f>
        <v>1.76</v>
      </c>
      <c r="W22" s="155"/>
      <c r="X22" s="155" t="s">
        <v>123</v>
      </c>
      <c r="Y22" s="155" t="s">
        <v>124</v>
      </c>
      <c r="Z22" s="144"/>
      <c r="AA22" s="144"/>
      <c r="AB22" s="144"/>
      <c r="AC22" s="144"/>
      <c r="AD22" s="144"/>
      <c r="AE22" s="144"/>
      <c r="AF22" s="144"/>
      <c r="AG22" s="144" t="s">
        <v>128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2" x14ac:dyDescent="0.2">
      <c r="A23" s="151"/>
      <c r="B23" s="152"/>
      <c r="C23" s="184" t="s">
        <v>150</v>
      </c>
      <c r="D23" s="157"/>
      <c r="E23" s="158"/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4"/>
      <c r="AA23" s="144"/>
      <c r="AB23" s="144"/>
      <c r="AC23" s="144"/>
      <c r="AD23" s="144"/>
      <c r="AE23" s="144"/>
      <c r="AF23" s="144"/>
      <c r="AG23" s="144" t="s">
        <v>136</v>
      </c>
      <c r="AH23" s="144">
        <v>0</v>
      </c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3" x14ac:dyDescent="0.2">
      <c r="A24" s="151"/>
      <c r="B24" s="152"/>
      <c r="C24" s="184" t="s">
        <v>151</v>
      </c>
      <c r="D24" s="157"/>
      <c r="E24" s="158">
        <v>2.1</v>
      </c>
      <c r="F24" s="155"/>
      <c r="G24" s="15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4"/>
      <c r="AA24" s="144"/>
      <c r="AB24" s="144"/>
      <c r="AC24" s="144"/>
      <c r="AD24" s="144"/>
      <c r="AE24" s="144"/>
      <c r="AF24" s="144"/>
      <c r="AG24" s="144" t="s">
        <v>136</v>
      </c>
      <c r="AH24" s="144">
        <v>0</v>
      </c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ht="22.5" outlineLevel="1" x14ac:dyDescent="0.2">
      <c r="A25" s="168">
        <v>9</v>
      </c>
      <c r="B25" s="169" t="s">
        <v>152</v>
      </c>
      <c r="C25" s="183" t="s">
        <v>153</v>
      </c>
      <c r="D25" s="170" t="s">
        <v>139</v>
      </c>
      <c r="E25" s="171">
        <v>10.55</v>
      </c>
      <c r="F25" s="172"/>
      <c r="G25" s="173">
        <f>ROUND(E25*F25,2)</f>
        <v>0</v>
      </c>
      <c r="H25" s="156"/>
      <c r="I25" s="155">
        <f>ROUND(E25*H25,2)</f>
        <v>0</v>
      </c>
      <c r="J25" s="156"/>
      <c r="K25" s="155">
        <f>ROUND(E25*J25,2)</f>
        <v>0</v>
      </c>
      <c r="L25" s="155">
        <v>21</v>
      </c>
      <c r="M25" s="155">
        <f>G25*(1+L25/100)</f>
        <v>0</v>
      </c>
      <c r="N25" s="154">
        <v>3.5500000000000002E-3</v>
      </c>
      <c r="O25" s="154">
        <f>ROUND(E25*N25,2)</f>
        <v>0.04</v>
      </c>
      <c r="P25" s="154">
        <v>0</v>
      </c>
      <c r="Q25" s="154">
        <f>ROUND(E25*P25,2)</f>
        <v>0</v>
      </c>
      <c r="R25" s="155"/>
      <c r="S25" s="155" t="s">
        <v>134</v>
      </c>
      <c r="T25" s="155" t="s">
        <v>134</v>
      </c>
      <c r="U25" s="155">
        <v>0.17016000000000001</v>
      </c>
      <c r="V25" s="155">
        <f>ROUND(E25*U25,2)</f>
        <v>1.8</v>
      </c>
      <c r="W25" s="155"/>
      <c r="X25" s="155" t="s">
        <v>123</v>
      </c>
      <c r="Y25" s="155" t="s">
        <v>124</v>
      </c>
      <c r="Z25" s="144"/>
      <c r="AA25" s="144"/>
      <c r="AB25" s="144"/>
      <c r="AC25" s="144"/>
      <c r="AD25" s="144"/>
      <c r="AE25" s="144"/>
      <c r="AF25" s="144"/>
      <c r="AG25" s="144" t="s">
        <v>125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2" x14ac:dyDescent="0.2">
      <c r="A26" s="151"/>
      <c r="B26" s="152"/>
      <c r="C26" s="184" t="s">
        <v>154</v>
      </c>
      <c r="D26" s="157"/>
      <c r="E26" s="158">
        <v>10.55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4"/>
      <c r="AA26" s="144"/>
      <c r="AB26" s="144"/>
      <c r="AC26" s="144"/>
      <c r="AD26" s="144"/>
      <c r="AE26" s="144"/>
      <c r="AF26" s="144"/>
      <c r="AG26" s="144" t="s">
        <v>136</v>
      </c>
      <c r="AH26" s="144">
        <v>0</v>
      </c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ht="22.5" outlineLevel="1" x14ac:dyDescent="0.2">
      <c r="A27" s="168">
        <v>10</v>
      </c>
      <c r="B27" s="169" t="s">
        <v>155</v>
      </c>
      <c r="C27" s="183" t="s">
        <v>156</v>
      </c>
      <c r="D27" s="170" t="s">
        <v>139</v>
      </c>
      <c r="E27" s="171">
        <v>44.32</v>
      </c>
      <c r="F27" s="172"/>
      <c r="G27" s="173">
        <f>ROUND(E27*F27,2)</f>
        <v>0</v>
      </c>
      <c r="H27" s="156"/>
      <c r="I27" s="155">
        <f>ROUND(E27*H27,2)</f>
        <v>0</v>
      </c>
      <c r="J27" s="156"/>
      <c r="K27" s="155">
        <f>ROUND(E27*J27,2)</f>
        <v>0</v>
      </c>
      <c r="L27" s="155">
        <v>21</v>
      </c>
      <c r="M27" s="155">
        <f>G27*(1+L27/100)</f>
        <v>0</v>
      </c>
      <c r="N27" s="154">
        <v>2.495E-2</v>
      </c>
      <c r="O27" s="154">
        <f>ROUND(E27*N27,2)</f>
        <v>1.1100000000000001</v>
      </c>
      <c r="P27" s="154">
        <v>0</v>
      </c>
      <c r="Q27" s="154">
        <f>ROUND(E27*P27,2)</f>
        <v>0</v>
      </c>
      <c r="R27" s="155"/>
      <c r="S27" s="155" t="s">
        <v>134</v>
      </c>
      <c r="T27" s="155" t="s">
        <v>134</v>
      </c>
      <c r="U27" s="155">
        <v>0.37</v>
      </c>
      <c r="V27" s="155">
        <f>ROUND(E27*U27,2)</f>
        <v>16.399999999999999</v>
      </c>
      <c r="W27" s="155"/>
      <c r="X27" s="155" t="s">
        <v>123</v>
      </c>
      <c r="Y27" s="155" t="s">
        <v>124</v>
      </c>
      <c r="Z27" s="144"/>
      <c r="AA27" s="144"/>
      <c r="AB27" s="144"/>
      <c r="AC27" s="144"/>
      <c r="AD27" s="144"/>
      <c r="AE27" s="144"/>
      <c r="AF27" s="144"/>
      <c r="AG27" s="144" t="s">
        <v>128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2" x14ac:dyDescent="0.2">
      <c r="A28" s="151"/>
      <c r="B28" s="152"/>
      <c r="C28" s="184" t="s">
        <v>157</v>
      </c>
      <c r="D28" s="157"/>
      <c r="E28" s="158">
        <v>47.472000000000001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4"/>
      <c r="AA28" s="144"/>
      <c r="AB28" s="144"/>
      <c r="AC28" s="144"/>
      <c r="AD28" s="144"/>
      <c r="AE28" s="144"/>
      <c r="AF28" s="144"/>
      <c r="AG28" s="144" t="s">
        <v>136</v>
      </c>
      <c r="AH28" s="144">
        <v>0</v>
      </c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3" x14ac:dyDescent="0.2">
      <c r="A29" s="151"/>
      <c r="B29" s="152"/>
      <c r="C29" s="184" t="s">
        <v>158</v>
      </c>
      <c r="D29" s="157"/>
      <c r="E29" s="158">
        <v>-3.1520000000000001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4"/>
      <c r="AA29" s="144"/>
      <c r="AB29" s="144"/>
      <c r="AC29" s="144"/>
      <c r="AD29" s="144"/>
      <c r="AE29" s="144"/>
      <c r="AF29" s="144"/>
      <c r="AG29" s="144" t="s">
        <v>136</v>
      </c>
      <c r="AH29" s="144">
        <v>0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ht="22.5" outlineLevel="1" x14ac:dyDescent="0.2">
      <c r="A30" s="168">
        <v>11</v>
      </c>
      <c r="B30" s="169" t="s">
        <v>159</v>
      </c>
      <c r="C30" s="183" t="s">
        <v>160</v>
      </c>
      <c r="D30" s="170" t="s">
        <v>139</v>
      </c>
      <c r="E30" s="171">
        <v>10.5</v>
      </c>
      <c r="F30" s="172"/>
      <c r="G30" s="173">
        <f>ROUND(E30*F30,2)</f>
        <v>0</v>
      </c>
      <c r="H30" s="156"/>
      <c r="I30" s="155">
        <f>ROUND(E30*H30,2)</f>
        <v>0</v>
      </c>
      <c r="J30" s="156"/>
      <c r="K30" s="155">
        <f>ROUND(E30*J30,2)</f>
        <v>0</v>
      </c>
      <c r="L30" s="155">
        <v>21</v>
      </c>
      <c r="M30" s="155">
        <f>G30*(1+L30/100)</f>
        <v>0</v>
      </c>
      <c r="N30" s="154">
        <v>3.6700000000000001E-3</v>
      </c>
      <c r="O30" s="154">
        <f>ROUND(E30*N30,2)</f>
        <v>0.04</v>
      </c>
      <c r="P30" s="154">
        <v>0</v>
      </c>
      <c r="Q30" s="154">
        <f>ROUND(E30*P30,2)</f>
        <v>0</v>
      </c>
      <c r="R30" s="155"/>
      <c r="S30" s="155" t="s">
        <v>134</v>
      </c>
      <c r="T30" s="155" t="s">
        <v>134</v>
      </c>
      <c r="U30" s="155">
        <v>0.36199999999999999</v>
      </c>
      <c r="V30" s="155">
        <f>ROUND(E30*U30,2)</f>
        <v>3.8</v>
      </c>
      <c r="W30" s="155"/>
      <c r="X30" s="155" t="s">
        <v>123</v>
      </c>
      <c r="Y30" s="155" t="s">
        <v>124</v>
      </c>
      <c r="Z30" s="144"/>
      <c r="AA30" s="144"/>
      <c r="AB30" s="144"/>
      <c r="AC30" s="144"/>
      <c r="AD30" s="144"/>
      <c r="AE30" s="144"/>
      <c r="AF30" s="144"/>
      <c r="AG30" s="144" t="s">
        <v>125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2" x14ac:dyDescent="0.2">
      <c r="A31" s="151"/>
      <c r="B31" s="152"/>
      <c r="C31" s="184" t="s">
        <v>161</v>
      </c>
      <c r="D31" s="157"/>
      <c r="E31" s="158"/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4"/>
      <c r="AA31" s="144"/>
      <c r="AB31" s="144"/>
      <c r="AC31" s="144"/>
      <c r="AD31" s="144"/>
      <c r="AE31" s="144"/>
      <c r="AF31" s="144"/>
      <c r="AG31" s="144" t="s">
        <v>136</v>
      </c>
      <c r="AH31" s="144">
        <v>0</v>
      </c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3" x14ac:dyDescent="0.2">
      <c r="A32" s="151"/>
      <c r="B32" s="152"/>
      <c r="C32" s="184" t="s">
        <v>162</v>
      </c>
      <c r="D32" s="157"/>
      <c r="E32" s="158">
        <v>6.9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4"/>
      <c r="AA32" s="144"/>
      <c r="AB32" s="144"/>
      <c r="AC32" s="144"/>
      <c r="AD32" s="144"/>
      <c r="AE32" s="144"/>
      <c r="AF32" s="144"/>
      <c r="AG32" s="144" t="s">
        <v>136</v>
      </c>
      <c r="AH32" s="144">
        <v>0</v>
      </c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3" x14ac:dyDescent="0.2">
      <c r="A33" s="151"/>
      <c r="B33" s="152"/>
      <c r="C33" s="184" t="s">
        <v>163</v>
      </c>
      <c r="D33" s="157"/>
      <c r="E33" s="158"/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4"/>
      <c r="AA33" s="144"/>
      <c r="AB33" s="144"/>
      <c r="AC33" s="144"/>
      <c r="AD33" s="144"/>
      <c r="AE33" s="144"/>
      <c r="AF33" s="144"/>
      <c r="AG33" s="144" t="s">
        <v>136</v>
      </c>
      <c r="AH33" s="144">
        <v>0</v>
      </c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3" x14ac:dyDescent="0.2">
      <c r="A34" s="151"/>
      <c r="B34" s="152"/>
      <c r="C34" s="184" t="s">
        <v>164</v>
      </c>
      <c r="D34" s="157"/>
      <c r="E34" s="158">
        <v>3.6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4"/>
      <c r="AA34" s="144"/>
      <c r="AB34" s="144"/>
      <c r="AC34" s="144"/>
      <c r="AD34" s="144"/>
      <c r="AE34" s="144"/>
      <c r="AF34" s="144"/>
      <c r="AG34" s="144" t="s">
        <v>136</v>
      </c>
      <c r="AH34" s="144">
        <v>0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x14ac:dyDescent="0.2">
      <c r="A35" s="161" t="s">
        <v>116</v>
      </c>
      <c r="B35" s="162" t="s">
        <v>57</v>
      </c>
      <c r="C35" s="181" t="s">
        <v>58</v>
      </c>
      <c r="D35" s="163"/>
      <c r="E35" s="164"/>
      <c r="F35" s="165"/>
      <c r="G35" s="166">
        <f>SUMIF(AG36:AG41,"&lt;&gt;NOR",G36:G41)</f>
        <v>0</v>
      </c>
      <c r="H35" s="160"/>
      <c r="I35" s="160">
        <f>SUM(I36:I41)</f>
        <v>0</v>
      </c>
      <c r="J35" s="160"/>
      <c r="K35" s="160">
        <f>SUM(K36:K41)</f>
        <v>0</v>
      </c>
      <c r="L35" s="160"/>
      <c r="M35" s="160">
        <f>SUM(M36:M41)</f>
        <v>0</v>
      </c>
      <c r="N35" s="159"/>
      <c r="O35" s="159">
        <f>SUM(O36:O41)</f>
        <v>3.33</v>
      </c>
      <c r="P35" s="159"/>
      <c r="Q35" s="159">
        <f>SUM(Q36:Q41)</f>
        <v>0</v>
      </c>
      <c r="R35" s="160"/>
      <c r="S35" s="160"/>
      <c r="T35" s="160"/>
      <c r="U35" s="160"/>
      <c r="V35" s="160">
        <f>SUM(V36:V41)</f>
        <v>10.11</v>
      </c>
      <c r="W35" s="160"/>
      <c r="X35" s="160"/>
      <c r="Y35" s="160"/>
      <c r="AG35" t="s">
        <v>117</v>
      </c>
    </row>
    <row r="36" spans="1:60" outlineLevel="1" x14ac:dyDescent="0.2">
      <c r="A36" s="168">
        <v>12</v>
      </c>
      <c r="B36" s="169" t="s">
        <v>165</v>
      </c>
      <c r="C36" s="183" t="s">
        <v>166</v>
      </c>
      <c r="D36" s="170" t="s">
        <v>133</v>
      </c>
      <c r="E36" s="171">
        <v>1.3905000000000001</v>
      </c>
      <c r="F36" s="172"/>
      <c r="G36" s="173">
        <f>ROUND(E36*F36,2)</f>
        <v>0</v>
      </c>
      <c r="H36" s="156"/>
      <c r="I36" s="155">
        <f>ROUND(E36*H36,2)</f>
        <v>0</v>
      </c>
      <c r="J36" s="156"/>
      <c r="K36" s="155">
        <f>ROUND(E36*J36,2)</f>
        <v>0</v>
      </c>
      <c r="L36" s="155">
        <v>21</v>
      </c>
      <c r="M36" s="155">
        <f>G36*(1+L36/100)</f>
        <v>0</v>
      </c>
      <c r="N36" s="154">
        <v>1.919</v>
      </c>
      <c r="O36" s="154">
        <f>ROUND(E36*N36,2)</f>
        <v>2.67</v>
      </c>
      <c r="P36" s="154">
        <v>0</v>
      </c>
      <c r="Q36" s="154">
        <f>ROUND(E36*P36,2)</f>
        <v>0</v>
      </c>
      <c r="R36" s="155"/>
      <c r="S36" s="155" t="s">
        <v>134</v>
      </c>
      <c r="T36" s="155" t="s">
        <v>134</v>
      </c>
      <c r="U36" s="155">
        <v>2.58</v>
      </c>
      <c r="V36" s="155">
        <f>ROUND(E36*U36,2)</f>
        <v>3.59</v>
      </c>
      <c r="W36" s="155"/>
      <c r="X36" s="155" t="s">
        <v>123</v>
      </c>
      <c r="Y36" s="155" t="s">
        <v>124</v>
      </c>
      <c r="Z36" s="144"/>
      <c r="AA36" s="144"/>
      <c r="AB36" s="144"/>
      <c r="AC36" s="144"/>
      <c r="AD36" s="144"/>
      <c r="AE36" s="144"/>
      <c r="AF36" s="144"/>
      <c r="AG36" s="144" t="s">
        <v>128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2" x14ac:dyDescent="0.2">
      <c r="A37" s="151"/>
      <c r="B37" s="152"/>
      <c r="C37" s="184" t="s">
        <v>167</v>
      </c>
      <c r="D37" s="157"/>
      <c r="E37" s="158">
        <v>1.3905000000000001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4"/>
      <c r="AA37" s="144"/>
      <c r="AB37" s="144"/>
      <c r="AC37" s="144"/>
      <c r="AD37" s="144"/>
      <c r="AE37" s="144"/>
      <c r="AF37" s="144"/>
      <c r="AG37" s="144" t="s">
        <v>136</v>
      </c>
      <c r="AH37" s="144">
        <v>0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ht="22.5" outlineLevel="1" x14ac:dyDescent="0.2">
      <c r="A38" s="168">
        <v>13</v>
      </c>
      <c r="B38" s="169" t="s">
        <v>168</v>
      </c>
      <c r="C38" s="183" t="s">
        <v>169</v>
      </c>
      <c r="D38" s="170" t="s">
        <v>139</v>
      </c>
      <c r="E38" s="171">
        <v>13.904999999999999</v>
      </c>
      <c r="F38" s="172"/>
      <c r="G38" s="173">
        <f>ROUND(E38*F38,2)</f>
        <v>0</v>
      </c>
      <c r="H38" s="156"/>
      <c r="I38" s="155">
        <f>ROUND(E38*H38,2)</f>
        <v>0</v>
      </c>
      <c r="J38" s="156"/>
      <c r="K38" s="155">
        <f>ROUND(E38*J38,2)</f>
        <v>0</v>
      </c>
      <c r="L38" s="155">
        <v>21</v>
      </c>
      <c r="M38" s="155">
        <f>G38*(1+L38/100)</f>
        <v>0</v>
      </c>
      <c r="N38" s="154">
        <v>4.7300000000000002E-2</v>
      </c>
      <c r="O38" s="154">
        <f>ROUND(E38*N38,2)</f>
        <v>0.66</v>
      </c>
      <c r="P38" s="154">
        <v>0</v>
      </c>
      <c r="Q38" s="154">
        <f>ROUND(E38*P38,2)</f>
        <v>0</v>
      </c>
      <c r="R38" s="155"/>
      <c r="S38" s="155" t="s">
        <v>134</v>
      </c>
      <c r="T38" s="155" t="s">
        <v>134</v>
      </c>
      <c r="U38" s="155">
        <v>0.32850000000000001</v>
      </c>
      <c r="V38" s="155">
        <f>ROUND(E38*U38,2)</f>
        <v>4.57</v>
      </c>
      <c r="W38" s="155"/>
      <c r="X38" s="155" t="s">
        <v>123</v>
      </c>
      <c r="Y38" s="155" t="s">
        <v>124</v>
      </c>
      <c r="Z38" s="144"/>
      <c r="AA38" s="144"/>
      <c r="AB38" s="144"/>
      <c r="AC38" s="144"/>
      <c r="AD38" s="144"/>
      <c r="AE38" s="144"/>
      <c r="AF38" s="144"/>
      <c r="AG38" s="144" t="s">
        <v>128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2" x14ac:dyDescent="0.2">
      <c r="A39" s="151"/>
      <c r="B39" s="152"/>
      <c r="C39" s="184" t="s">
        <v>170</v>
      </c>
      <c r="D39" s="157"/>
      <c r="E39" s="158">
        <v>13.904999999999999</v>
      </c>
      <c r="F39" s="155"/>
      <c r="G39" s="155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4"/>
      <c r="AA39" s="144"/>
      <c r="AB39" s="144"/>
      <c r="AC39" s="144"/>
      <c r="AD39" s="144"/>
      <c r="AE39" s="144"/>
      <c r="AF39" s="144"/>
      <c r="AG39" s="144" t="s">
        <v>136</v>
      </c>
      <c r="AH39" s="144">
        <v>0</v>
      </c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74">
        <v>14</v>
      </c>
      <c r="B40" s="175" t="s">
        <v>171</v>
      </c>
      <c r="C40" s="182" t="s">
        <v>172</v>
      </c>
      <c r="D40" s="176" t="s">
        <v>139</v>
      </c>
      <c r="E40" s="177">
        <v>13.904999999999999</v>
      </c>
      <c r="F40" s="178"/>
      <c r="G40" s="179">
        <f>ROUND(E40*F40,2)</f>
        <v>0</v>
      </c>
      <c r="H40" s="156"/>
      <c r="I40" s="155">
        <f>ROUND(E40*H40,2)</f>
        <v>0</v>
      </c>
      <c r="J40" s="156"/>
      <c r="K40" s="155">
        <f>ROUND(E40*J40,2)</f>
        <v>0</v>
      </c>
      <c r="L40" s="155">
        <v>21</v>
      </c>
      <c r="M40" s="155">
        <f>G40*(1+L40/100)</f>
        <v>0</v>
      </c>
      <c r="N40" s="154">
        <v>2.5999999999999998E-4</v>
      </c>
      <c r="O40" s="154">
        <f>ROUND(E40*N40,2)</f>
        <v>0</v>
      </c>
      <c r="P40" s="154">
        <v>0</v>
      </c>
      <c r="Q40" s="154">
        <f>ROUND(E40*P40,2)</f>
        <v>0</v>
      </c>
      <c r="R40" s="155"/>
      <c r="S40" s="155" t="s">
        <v>134</v>
      </c>
      <c r="T40" s="155" t="s">
        <v>134</v>
      </c>
      <c r="U40" s="155">
        <v>0.09</v>
      </c>
      <c r="V40" s="155">
        <f>ROUND(E40*U40,2)</f>
        <v>1.25</v>
      </c>
      <c r="W40" s="155"/>
      <c r="X40" s="155" t="s">
        <v>123</v>
      </c>
      <c r="Y40" s="155" t="s">
        <v>124</v>
      </c>
      <c r="Z40" s="144"/>
      <c r="AA40" s="144"/>
      <c r="AB40" s="144"/>
      <c r="AC40" s="144"/>
      <c r="AD40" s="144"/>
      <c r="AE40" s="144"/>
      <c r="AF40" s="144"/>
      <c r="AG40" s="144" t="s">
        <v>128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74">
        <v>15</v>
      </c>
      <c r="B41" s="175" t="s">
        <v>173</v>
      </c>
      <c r="C41" s="182" t="s">
        <v>174</v>
      </c>
      <c r="D41" s="176" t="s">
        <v>139</v>
      </c>
      <c r="E41" s="177">
        <v>13.904999999999999</v>
      </c>
      <c r="F41" s="178"/>
      <c r="G41" s="179">
        <f>ROUND(E41*F41,2)</f>
        <v>0</v>
      </c>
      <c r="H41" s="156"/>
      <c r="I41" s="155">
        <f>ROUND(E41*H41,2)</f>
        <v>0</v>
      </c>
      <c r="J41" s="156"/>
      <c r="K41" s="155">
        <f>ROUND(E41*J41,2)</f>
        <v>0</v>
      </c>
      <c r="L41" s="155">
        <v>21</v>
      </c>
      <c r="M41" s="155">
        <f>G41*(1+L41/100)</f>
        <v>0</v>
      </c>
      <c r="N41" s="154">
        <v>0</v>
      </c>
      <c r="O41" s="154">
        <f>ROUND(E41*N41,2)</f>
        <v>0</v>
      </c>
      <c r="P41" s="154">
        <v>0</v>
      </c>
      <c r="Q41" s="154">
        <f>ROUND(E41*P41,2)</f>
        <v>0</v>
      </c>
      <c r="R41" s="155"/>
      <c r="S41" s="155" t="s">
        <v>134</v>
      </c>
      <c r="T41" s="155" t="s">
        <v>134</v>
      </c>
      <c r="U41" s="155">
        <v>0.05</v>
      </c>
      <c r="V41" s="155">
        <f>ROUND(E41*U41,2)</f>
        <v>0.7</v>
      </c>
      <c r="W41" s="155"/>
      <c r="X41" s="155" t="s">
        <v>123</v>
      </c>
      <c r="Y41" s="155" t="s">
        <v>124</v>
      </c>
      <c r="Z41" s="144"/>
      <c r="AA41" s="144"/>
      <c r="AB41" s="144"/>
      <c r="AC41" s="144"/>
      <c r="AD41" s="144"/>
      <c r="AE41" s="144"/>
      <c r="AF41" s="144"/>
      <c r="AG41" s="144" t="s">
        <v>128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x14ac:dyDescent="0.2">
      <c r="A42" s="161" t="s">
        <v>116</v>
      </c>
      <c r="B42" s="162" t="s">
        <v>59</v>
      </c>
      <c r="C42" s="181" t="s">
        <v>60</v>
      </c>
      <c r="D42" s="163"/>
      <c r="E42" s="164"/>
      <c r="F42" s="165"/>
      <c r="G42" s="166">
        <f>SUMIF(AG43:AG43,"&lt;&gt;NOR",G43:G43)</f>
        <v>0</v>
      </c>
      <c r="H42" s="160"/>
      <c r="I42" s="160">
        <f>SUM(I43:I43)</f>
        <v>0</v>
      </c>
      <c r="J42" s="160"/>
      <c r="K42" s="160">
        <f>SUM(K43:K43)</f>
        <v>0</v>
      </c>
      <c r="L42" s="160"/>
      <c r="M42" s="160">
        <f>SUM(M43:M43)</f>
        <v>0</v>
      </c>
      <c r="N42" s="159"/>
      <c r="O42" s="159">
        <f>SUM(O43:O43)</f>
        <v>0.1</v>
      </c>
      <c r="P42" s="159"/>
      <c r="Q42" s="159">
        <f>SUM(Q43:Q43)</f>
        <v>0</v>
      </c>
      <c r="R42" s="160"/>
      <c r="S42" s="160"/>
      <c r="T42" s="160"/>
      <c r="U42" s="160"/>
      <c r="V42" s="160">
        <f>SUM(V43:V43)</f>
        <v>5.58</v>
      </c>
      <c r="W42" s="160"/>
      <c r="X42" s="160"/>
      <c r="Y42" s="160"/>
      <c r="AG42" t="s">
        <v>117</v>
      </c>
    </row>
    <row r="43" spans="1:60" ht="22.5" outlineLevel="1" x14ac:dyDescent="0.2">
      <c r="A43" s="174">
        <v>16</v>
      </c>
      <c r="B43" s="175" t="s">
        <v>175</v>
      </c>
      <c r="C43" s="182" t="s">
        <v>176</v>
      </c>
      <c r="D43" s="176" t="s">
        <v>177</v>
      </c>
      <c r="E43" s="177">
        <v>3</v>
      </c>
      <c r="F43" s="178"/>
      <c r="G43" s="179">
        <f>ROUND(E43*F43,2)</f>
        <v>0</v>
      </c>
      <c r="H43" s="156"/>
      <c r="I43" s="155">
        <f>ROUND(E43*H43,2)</f>
        <v>0</v>
      </c>
      <c r="J43" s="156"/>
      <c r="K43" s="155">
        <f>ROUND(E43*J43,2)</f>
        <v>0</v>
      </c>
      <c r="L43" s="155">
        <v>21</v>
      </c>
      <c r="M43" s="155">
        <f>G43*(1+L43/100)</f>
        <v>0</v>
      </c>
      <c r="N43" s="154">
        <v>3.4169999999999999E-2</v>
      </c>
      <c r="O43" s="154">
        <f>ROUND(E43*N43,2)</f>
        <v>0.1</v>
      </c>
      <c r="P43" s="154">
        <v>0</v>
      </c>
      <c r="Q43" s="154">
        <f>ROUND(E43*P43,2)</f>
        <v>0</v>
      </c>
      <c r="R43" s="155"/>
      <c r="S43" s="155" t="s">
        <v>134</v>
      </c>
      <c r="T43" s="155" t="s">
        <v>134</v>
      </c>
      <c r="U43" s="155">
        <v>1.86</v>
      </c>
      <c r="V43" s="155">
        <f>ROUND(E43*U43,2)</f>
        <v>5.58</v>
      </c>
      <c r="W43" s="155"/>
      <c r="X43" s="155" t="s">
        <v>123</v>
      </c>
      <c r="Y43" s="155" t="s">
        <v>124</v>
      </c>
      <c r="Z43" s="144"/>
      <c r="AA43" s="144"/>
      <c r="AB43" s="144"/>
      <c r="AC43" s="144"/>
      <c r="AD43" s="144"/>
      <c r="AE43" s="144"/>
      <c r="AF43" s="144"/>
      <c r="AG43" s="144" t="s">
        <v>125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x14ac:dyDescent="0.2">
      <c r="A44" s="161" t="s">
        <v>116</v>
      </c>
      <c r="B44" s="162" t="s">
        <v>61</v>
      </c>
      <c r="C44" s="181" t="s">
        <v>62</v>
      </c>
      <c r="D44" s="163"/>
      <c r="E44" s="164"/>
      <c r="F44" s="165"/>
      <c r="G44" s="166">
        <f>SUMIF(AG45:AG47,"&lt;&gt;NOR",G45:G47)</f>
        <v>0</v>
      </c>
      <c r="H44" s="160"/>
      <c r="I44" s="160">
        <f>SUM(I45:I47)</f>
        <v>0</v>
      </c>
      <c r="J44" s="160"/>
      <c r="K44" s="160">
        <f>SUM(K45:K47)</f>
        <v>0</v>
      </c>
      <c r="L44" s="160"/>
      <c r="M44" s="160">
        <f>SUM(M45:M47)</f>
        <v>0</v>
      </c>
      <c r="N44" s="159"/>
      <c r="O44" s="159">
        <f>SUM(O45:O47)</f>
        <v>0.02</v>
      </c>
      <c r="P44" s="159"/>
      <c r="Q44" s="159">
        <f>SUM(Q45:Q47)</f>
        <v>0</v>
      </c>
      <c r="R44" s="160"/>
      <c r="S44" s="160"/>
      <c r="T44" s="160"/>
      <c r="U44" s="160"/>
      <c r="V44" s="160">
        <f>SUM(V45:V47)</f>
        <v>2.96</v>
      </c>
      <c r="W44" s="160"/>
      <c r="X44" s="160"/>
      <c r="Y44" s="160"/>
      <c r="AG44" t="s">
        <v>117</v>
      </c>
    </row>
    <row r="45" spans="1:60" outlineLevel="1" x14ac:dyDescent="0.2">
      <c r="A45" s="168">
        <v>17</v>
      </c>
      <c r="B45" s="169" t="s">
        <v>178</v>
      </c>
      <c r="C45" s="183" t="s">
        <v>179</v>
      </c>
      <c r="D45" s="170" t="s">
        <v>139</v>
      </c>
      <c r="E45" s="171">
        <v>16.460999999999999</v>
      </c>
      <c r="F45" s="172"/>
      <c r="G45" s="173">
        <f>ROUND(E45*F45,2)</f>
        <v>0</v>
      </c>
      <c r="H45" s="156"/>
      <c r="I45" s="155">
        <f>ROUND(E45*H45,2)</f>
        <v>0</v>
      </c>
      <c r="J45" s="156"/>
      <c r="K45" s="155">
        <f>ROUND(E45*J45,2)</f>
        <v>0</v>
      </c>
      <c r="L45" s="155">
        <v>21</v>
      </c>
      <c r="M45" s="155">
        <f>G45*(1+L45/100)</f>
        <v>0</v>
      </c>
      <c r="N45" s="154">
        <v>1.2099999999999999E-3</v>
      </c>
      <c r="O45" s="154">
        <f>ROUND(E45*N45,2)</f>
        <v>0.02</v>
      </c>
      <c r="P45" s="154">
        <v>0</v>
      </c>
      <c r="Q45" s="154">
        <f>ROUND(E45*P45,2)</f>
        <v>0</v>
      </c>
      <c r="R45" s="155"/>
      <c r="S45" s="155" t="s">
        <v>134</v>
      </c>
      <c r="T45" s="155" t="s">
        <v>134</v>
      </c>
      <c r="U45" s="155">
        <v>0.18</v>
      </c>
      <c r="V45" s="155">
        <f>ROUND(E45*U45,2)</f>
        <v>2.96</v>
      </c>
      <c r="W45" s="155"/>
      <c r="X45" s="155" t="s">
        <v>123</v>
      </c>
      <c r="Y45" s="155" t="s">
        <v>124</v>
      </c>
      <c r="Z45" s="144"/>
      <c r="AA45" s="144"/>
      <c r="AB45" s="144"/>
      <c r="AC45" s="144"/>
      <c r="AD45" s="144"/>
      <c r="AE45" s="144"/>
      <c r="AF45" s="144"/>
      <c r="AG45" s="144" t="s">
        <v>128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2" x14ac:dyDescent="0.2">
      <c r="A46" s="151"/>
      <c r="B46" s="152"/>
      <c r="C46" s="184" t="s">
        <v>180</v>
      </c>
      <c r="D46" s="157"/>
      <c r="E46" s="158"/>
      <c r="F46" s="155"/>
      <c r="G46" s="15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4"/>
      <c r="AA46" s="144"/>
      <c r="AB46" s="144"/>
      <c r="AC46" s="144"/>
      <c r="AD46" s="144"/>
      <c r="AE46" s="144"/>
      <c r="AF46" s="144"/>
      <c r="AG46" s="144" t="s">
        <v>136</v>
      </c>
      <c r="AH46" s="144">
        <v>0</v>
      </c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3" x14ac:dyDescent="0.2">
      <c r="A47" s="151"/>
      <c r="B47" s="152"/>
      <c r="C47" s="184" t="s">
        <v>181</v>
      </c>
      <c r="D47" s="157"/>
      <c r="E47" s="158">
        <v>16.460999999999999</v>
      </c>
      <c r="F47" s="155"/>
      <c r="G47" s="15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4"/>
      <c r="AA47" s="144"/>
      <c r="AB47" s="144"/>
      <c r="AC47" s="144"/>
      <c r="AD47" s="144"/>
      <c r="AE47" s="144"/>
      <c r="AF47" s="144"/>
      <c r="AG47" s="144" t="s">
        <v>136</v>
      </c>
      <c r="AH47" s="144">
        <v>0</v>
      </c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ht="25.5" x14ac:dyDescent="0.2">
      <c r="A48" s="161" t="s">
        <v>116</v>
      </c>
      <c r="B48" s="162" t="s">
        <v>63</v>
      </c>
      <c r="C48" s="181" t="s">
        <v>64</v>
      </c>
      <c r="D48" s="163"/>
      <c r="E48" s="164"/>
      <c r="F48" s="165"/>
      <c r="G48" s="166">
        <f>SUMIF(AG49:AG50,"&lt;&gt;NOR",G49:G50)</f>
        <v>0</v>
      </c>
      <c r="H48" s="160"/>
      <c r="I48" s="160">
        <f>SUM(I49:I50)</f>
        <v>0</v>
      </c>
      <c r="J48" s="160"/>
      <c r="K48" s="160">
        <f>SUM(K49:K50)</f>
        <v>0</v>
      </c>
      <c r="L48" s="160"/>
      <c r="M48" s="160">
        <f>SUM(M49:M50)</f>
        <v>0</v>
      </c>
      <c r="N48" s="159"/>
      <c r="O48" s="159">
        <f>SUM(O49:O50)</f>
        <v>0</v>
      </c>
      <c r="P48" s="159"/>
      <c r="Q48" s="159">
        <f>SUM(Q49:Q50)</f>
        <v>0</v>
      </c>
      <c r="R48" s="160"/>
      <c r="S48" s="160"/>
      <c r="T48" s="160"/>
      <c r="U48" s="160"/>
      <c r="V48" s="160">
        <f>SUM(V49:V50)</f>
        <v>4.3099999999999996</v>
      </c>
      <c r="W48" s="160"/>
      <c r="X48" s="160"/>
      <c r="Y48" s="160"/>
      <c r="AG48" t="s">
        <v>117</v>
      </c>
    </row>
    <row r="49" spans="1:60" outlineLevel="1" x14ac:dyDescent="0.2">
      <c r="A49" s="168">
        <v>18</v>
      </c>
      <c r="B49" s="169" t="s">
        <v>182</v>
      </c>
      <c r="C49" s="183" t="s">
        <v>183</v>
      </c>
      <c r="D49" s="170" t="s">
        <v>139</v>
      </c>
      <c r="E49" s="171">
        <v>13.904999999999999</v>
      </c>
      <c r="F49" s="172"/>
      <c r="G49" s="173">
        <f>ROUND(E49*F49,2)</f>
        <v>0</v>
      </c>
      <c r="H49" s="156"/>
      <c r="I49" s="155">
        <f>ROUND(E49*H49,2)</f>
        <v>0</v>
      </c>
      <c r="J49" s="156"/>
      <c r="K49" s="155">
        <f>ROUND(E49*J49,2)</f>
        <v>0</v>
      </c>
      <c r="L49" s="155">
        <v>21</v>
      </c>
      <c r="M49" s="155">
        <f>G49*(1+L49/100)</f>
        <v>0</v>
      </c>
      <c r="N49" s="154">
        <v>4.0000000000000003E-5</v>
      </c>
      <c r="O49" s="154">
        <f>ROUND(E49*N49,2)</f>
        <v>0</v>
      </c>
      <c r="P49" s="154">
        <v>0</v>
      </c>
      <c r="Q49" s="154">
        <f>ROUND(E49*P49,2)</f>
        <v>0</v>
      </c>
      <c r="R49" s="155"/>
      <c r="S49" s="155" t="s">
        <v>134</v>
      </c>
      <c r="T49" s="155" t="s">
        <v>134</v>
      </c>
      <c r="U49" s="155">
        <v>0.31</v>
      </c>
      <c r="V49" s="155">
        <f>ROUND(E49*U49,2)</f>
        <v>4.3099999999999996</v>
      </c>
      <c r="W49" s="155"/>
      <c r="X49" s="155" t="s">
        <v>123</v>
      </c>
      <c r="Y49" s="155" t="s">
        <v>124</v>
      </c>
      <c r="Z49" s="144"/>
      <c r="AA49" s="144"/>
      <c r="AB49" s="144"/>
      <c r="AC49" s="144"/>
      <c r="AD49" s="144"/>
      <c r="AE49" s="144"/>
      <c r="AF49" s="144"/>
      <c r="AG49" s="144" t="s">
        <v>128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2" x14ac:dyDescent="0.2">
      <c r="A50" s="151"/>
      <c r="B50" s="152"/>
      <c r="C50" s="184" t="s">
        <v>170</v>
      </c>
      <c r="D50" s="157"/>
      <c r="E50" s="158">
        <v>13.904999999999999</v>
      </c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4"/>
      <c r="AA50" s="144"/>
      <c r="AB50" s="144"/>
      <c r="AC50" s="144"/>
      <c r="AD50" s="144"/>
      <c r="AE50" s="144"/>
      <c r="AF50" s="144"/>
      <c r="AG50" s="144" t="s">
        <v>136</v>
      </c>
      <c r="AH50" s="144">
        <v>0</v>
      </c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x14ac:dyDescent="0.2">
      <c r="A51" s="161" t="s">
        <v>116</v>
      </c>
      <c r="B51" s="162" t="s">
        <v>65</v>
      </c>
      <c r="C51" s="181" t="s">
        <v>66</v>
      </c>
      <c r="D51" s="163"/>
      <c r="E51" s="164"/>
      <c r="F51" s="165"/>
      <c r="G51" s="166">
        <f>SUMIF(AG52:AG69,"&lt;&gt;NOR",G52:G69)</f>
        <v>0</v>
      </c>
      <c r="H51" s="160"/>
      <c r="I51" s="160">
        <f>SUM(I52:I69)</f>
        <v>0</v>
      </c>
      <c r="J51" s="160"/>
      <c r="K51" s="160">
        <f>SUM(K52:K69)</f>
        <v>0</v>
      </c>
      <c r="L51" s="160"/>
      <c r="M51" s="160">
        <f>SUM(M52:M69)</f>
        <v>0</v>
      </c>
      <c r="N51" s="159"/>
      <c r="O51" s="159">
        <f>SUM(O52:O69)</f>
        <v>0.01</v>
      </c>
      <c r="P51" s="159"/>
      <c r="Q51" s="159">
        <f>SUM(Q52:Q69)</f>
        <v>10.06</v>
      </c>
      <c r="R51" s="160"/>
      <c r="S51" s="160"/>
      <c r="T51" s="160"/>
      <c r="U51" s="160"/>
      <c r="V51" s="160">
        <f>SUM(V52:V69)</f>
        <v>52.59</v>
      </c>
      <c r="W51" s="160"/>
      <c r="X51" s="160"/>
      <c r="Y51" s="160"/>
      <c r="AG51" t="s">
        <v>117</v>
      </c>
    </row>
    <row r="52" spans="1:60" outlineLevel="1" x14ac:dyDescent="0.2">
      <c r="A52" s="168">
        <v>19</v>
      </c>
      <c r="B52" s="169" t="s">
        <v>184</v>
      </c>
      <c r="C52" s="183" t="s">
        <v>185</v>
      </c>
      <c r="D52" s="170" t="s">
        <v>139</v>
      </c>
      <c r="E52" s="171">
        <v>2.4</v>
      </c>
      <c r="F52" s="172"/>
      <c r="G52" s="173">
        <f>ROUND(E52*F52,2)</f>
        <v>0</v>
      </c>
      <c r="H52" s="156"/>
      <c r="I52" s="155">
        <f>ROUND(E52*H52,2)</f>
        <v>0</v>
      </c>
      <c r="J52" s="156"/>
      <c r="K52" s="155">
        <f>ROUND(E52*J52,2)</f>
        <v>0</v>
      </c>
      <c r="L52" s="155">
        <v>21</v>
      </c>
      <c r="M52" s="155">
        <f>G52*(1+L52/100)</f>
        <v>0</v>
      </c>
      <c r="N52" s="154">
        <v>6.7000000000000002E-4</v>
      </c>
      <c r="O52" s="154">
        <f>ROUND(E52*N52,2)</f>
        <v>0</v>
      </c>
      <c r="P52" s="154">
        <v>0.154</v>
      </c>
      <c r="Q52" s="154">
        <f>ROUND(E52*P52,2)</f>
        <v>0.37</v>
      </c>
      <c r="R52" s="155"/>
      <c r="S52" s="155" t="s">
        <v>134</v>
      </c>
      <c r="T52" s="155" t="s">
        <v>134</v>
      </c>
      <c r="U52" s="155">
        <v>0.21</v>
      </c>
      <c r="V52" s="155">
        <f>ROUND(E52*U52,2)</f>
        <v>0.5</v>
      </c>
      <c r="W52" s="155"/>
      <c r="X52" s="155" t="s">
        <v>123</v>
      </c>
      <c r="Y52" s="155" t="s">
        <v>124</v>
      </c>
      <c r="Z52" s="144"/>
      <c r="AA52" s="144"/>
      <c r="AB52" s="144"/>
      <c r="AC52" s="144"/>
      <c r="AD52" s="144"/>
      <c r="AE52" s="144"/>
      <c r="AF52" s="144"/>
      <c r="AG52" s="144" t="s">
        <v>125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2" x14ac:dyDescent="0.2">
      <c r="A53" s="151"/>
      <c r="B53" s="152"/>
      <c r="C53" s="184" t="s">
        <v>186</v>
      </c>
      <c r="D53" s="157"/>
      <c r="E53" s="158">
        <v>2.4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4"/>
      <c r="AA53" s="144"/>
      <c r="AB53" s="144"/>
      <c r="AC53" s="144"/>
      <c r="AD53" s="144"/>
      <c r="AE53" s="144"/>
      <c r="AF53" s="144"/>
      <c r="AG53" s="144" t="s">
        <v>136</v>
      </c>
      <c r="AH53" s="144">
        <v>0</v>
      </c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ht="22.5" outlineLevel="1" x14ac:dyDescent="0.2">
      <c r="A54" s="168">
        <v>20</v>
      </c>
      <c r="B54" s="169" t="s">
        <v>187</v>
      </c>
      <c r="C54" s="183" t="s">
        <v>188</v>
      </c>
      <c r="D54" s="170" t="s">
        <v>133</v>
      </c>
      <c r="E54" s="171">
        <v>2.08575</v>
      </c>
      <c r="F54" s="172"/>
      <c r="G54" s="173">
        <f>ROUND(E54*F54,2)</f>
        <v>0</v>
      </c>
      <c r="H54" s="156"/>
      <c r="I54" s="155">
        <f>ROUND(E54*H54,2)</f>
        <v>0</v>
      </c>
      <c r="J54" s="156"/>
      <c r="K54" s="155">
        <f>ROUND(E54*J54,2)</f>
        <v>0</v>
      </c>
      <c r="L54" s="155">
        <v>21</v>
      </c>
      <c r="M54" s="155">
        <f>G54*(1+L54/100)</f>
        <v>0</v>
      </c>
      <c r="N54" s="154">
        <v>0</v>
      </c>
      <c r="O54" s="154">
        <f>ROUND(E54*N54,2)</f>
        <v>0</v>
      </c>
      <c r="P54" s="154">
        <v>2.2000000000000002</v>
      </c>
      <c r="Q54" s="154">
        <f>ROUND(E54*P54,2)</f>
        <v>4.59</v>
      </c>
      <c r="R54" s="155"/>
      <c r="S54" s="155" t="s">
        <v>134</v>
      </c>
      <c r="T54" s="155" t="s">
        <v>134</v>
      </c>
      <c r="U54" s="155">
        <v>11.085000000000001</v>
      </c>
      <c r="V54" s="155">
        <f>ROUND(E54*U54,2)</f>
        <v>23.12</v>
      </c>
      <c r="W54" s="155"/>
      <c r="X54" s="155" t="s">
        <v>123</v>
      </c>
      <c r="Y54" s="155" t="s">
        <v>124</v>
      </c>
      <c r="Z54" s="144"/>
      <c r="AA54" s="144"/>
      <c r="AB54" s="144"/>
      <c r="AC54" s="144"/>
      <c r="AD54" s="144"/>
      <c r="AE54" s="144"/>
      <c r="AF54" s="144"/>
      <c r="AG54" s="144" t="s">
        <v>128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2" x14ac:dyDescent="0.2">
      <c r="A55" s="151"/>
      <c r="B55" s="152"/>
      <c r="C55" s="184" t="s">
        <v>189</v>
      </c>
      <c r="D55" s="157"/>
      <c r="E55" s="158">
        <v>2.08575</v>
      </c>
      <c r="F55" s="155"/>
      <c r="G55" s="15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4"/>
      <c r="AA55" s="144"/>
      <c r="AB55" s="144"/>
      <c r="AC55" s="144"/>
      <c r="AD55" s="144"/>
      <c r="AE55" s="144"/>
      <c r="AF55" s="144"/>
      <c r="AG55" s="144" t="s">
        <v>136</v>
      </c>
      <c r="AH55" s="144">
        <v>0</v>
      </c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74">
        <v>21</v>
      </c>
      <c r="B56" s="175" t="s">
        <v>190</v>
      </c>
      <c r="C56" s="182" t="s">
        <v>191</v>
      </c>
      <c r="D56" s="176" t="s">
        <v>139</v>
      </c>
      <c r="E56" s="177">
        <v>13.904999999999999</v>
      </c>
      <c r="F56" s="178"/>
      <c r="G56" s="179">
        <f>ROUND(E56*F56,2)</f>
        <v>0</v>
      </c>
      <c r="H56" s="156"/>
      <c r="I56" s="155">
        <f>ROUND(E56*H56,2)</f>
        <v>0</v>
      </c>
      <c r="J56" s="156"/>
      <c r="K56" s="155">
        <f>ROUND(E56*J56,2)</f>
        <v>0</v>
      </c>
      <c r="L56" s="155">
        <v>21</v>
      </c>
      <c r="M56" s="155">
        <f>G56*(1+L56/100)</f>
        <v>0</v>
      </c>
      <c r="N56" s="154">
        <v>0</v>
      </c>
      <c r="O56" s="154">
        <f>ROUND(E56*N56,2)</f>
        <v>0</v>
      </c>
      <c r="P56" s="154">
        <v>2.5510000000000001E-2</v>
      </c>
      <c r="Q56" s="154">
        <f>ROUND(E56*P56,2)</f>
        <v>0.35</v>
      </c>
      <c r="R56" s="155"/>
      <c r="S56" s="155" t="s">
        <v>134</v>
      </c>
      <c r="T56" s="155" t="s">
        <v>134</v>
      </c>
      <c r="U56" s="155">
        <v>0.11550000000000001</v>
      </c>
      <c r="V56" s="155">
        <f>ROUND(E56*U56,2)</f>
        <v>1.61</v>
      </c>
      <c r="W56" s="155"/>
      <c r="X56" s="155" t="s">
        <v>123</v>
      </c>
      <c r="Y56" s="155" t="s">
        <v>124</v>
      </c>
      <c r="Z56" s="144"/>
      <c r="AA56" s="144"/>
      <c r="AB56" s="144"/>
      <c r="AC56" s="144"/>
      <c r="AD56" s="144"/>
      <c r="AE56" s="144"/>
      <c r="AF56" s="144"/>
      <c r="AG56" s="144" t="s">
        <v>128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68">
        <v>22</v>
      </c>
      <c r="B57" s="169" t="s">
        <v>192</v>
      </c>
      <c r="C57" s="183" t="s">
        <v>193</v>
      </c>
      <c r="D57" s="170" t="s">
        <v>139</v>
      </c>
      <c r="E57" s="171">
        <v>13.904999999999999</v>
      </c>
      <c r="F57" s="172"/>
      <c r="G57" s="173">
        <f>ROUND(E57*F57,2)</f>
        <v>0</v>
      </c>
      <c r="H57" s="156"/>
      <c r="I57" s="155">
        <f>ROUND(E57*H57,2)</f>
        <v>0</v>
      </c>
      <c r="J57" s="156"/>
      <c r="K57" s="155">
        <f>ROUND(E57*J57,2)</f>
        <v>0</v>
      </c>
      <c r="L57" s="155">
        <v>21</v>
      </c>
      <c r="M57" s="155">
        <f>G57*(1+L57/100)</f>
        <v>0</v>
      </c>
      <c r="N57" s="154">
        <v>0</v>
      </c>
      <c r="O57" s="154">
        <f>ROUND(E57*N57,2)</f>
        <v>0</v>
      </c>
      <c r="P57" s="154">
        <v>0.02</v>
      </c>
      <c r="Q57" s="154">
        <f>ROUND(E57*P57,2)</f>
        <v>0.28000000000000003</v>
      </c>
      <c r="R57" s="155"/>
      <c r="S57" s="155" t="s">
        <v>134</v>
      </c>
      <c r="T57" s="155" t="s">
        <v>134</v>
      </c>
      <c r="U57" s="155">
        <v>0.15</v>
      </c>
      <c r="V57" s="155">
        <f>ROUND(E57*U57,2)</f>
        <v>2.09</v>
      </c>
      <c r="W57" s="155"/>
      <c r="X57" s="155" t="s">
        <v>123</v>
      </c>
      <c r="Y57" s="155" t="s">
        <v>124</v>
      </c>
      <c r="Z57" s="144"/>
      <c r="AA57" s="144"/>
      <c r="AB57" s="144"/>
      <c r="AC57" s="144"/>
      <c r="AD57" s="144"/>
      <c r="AE57" s="144"/>
      <c r="AF57" s="144"/>
      <c r="AG57" s="144" t="s">
        <v>128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2" x14ac:dyDescent="0.2">
      <c r="A58" s="151"/>
      <c r="B58" s="152"/>
      <c r="C58" s="184" t="s">
        <v>170</v>
      </c>
      <c r="D58" s="157"/>
      <c r="E58" s="158">
        <v>13.904999999999999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4"/>
      <c r="AA58" s="144"/>
      <c r="AB58" s="144"/>
      <c r="AC58" s="144"/>
      <c r="AD58" s="144"/>
      <c r="AE58" s="144"/>
      <c r="AF58" s="144"/>
      <c r="AG58" s="144" t="s">
        <v>136</v>
      </c>
      <c r="AH58" s="144">
        <v>0</v>
      </c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22.5" outlineLevel="1" x14ac:dyDescent="0.2">
      <c r="A59" s="174">
        <v>23</v>
      </c>
      <c r="B59" s="175" t="s">
        <v>194</v>
      </c>
      <c r="C59" s="182" t="s">
        <v>195</v>
      </c>
      <c r="D59" s="176" t="s">
        <v>177</v>
      </c>
      <c r="E59" s="177">
        <v>3</v>
      </c>
      <c r="F59" s="178"/>
      <c r="G59" s="179">
        <f>ROUND(E59*F59,2)</f>
        <v>0</v>
      </c>
      <c r="H59" s="156"/>
      <c r="I59" s="155">
        <f>ROUND(E59*H59,2)</f>
        <v>0</v>
      </c>
      <c r="J59" s="156"/>
      <c r="K59" s="155">
        <f>ROUND(E59*J59,2)</f>
        <v>0</v>
      </c>
      <c r="L59" s="155">
        <v>21</v>
      </c>
      <c r="M59" s="155">
        <f>G59*(1+L59/100)</f>
        <v>0</v>
      </c>
      <c r="N59" s="154">
        <v>0</v>
      </c>
      <c r="O59" s="154">
        <f>ROUND(E59*N59,2)</f>
        <v>0</v>
      </c>
      <c r="P59" s="154">
        <v>0</v>
      </c>
      <c r="Q59" s="154">
        <f>ROUND(E59*P59,2)</f>
        <v>0</v>
      </c>
      <c r="R59" s="155"/>
      <c r="S59" s="155" t="s">
        <v>134</v>
      </c>
      <c r="T59" s="155" t="s">
        <v>134</v>
      </c>
      <c r="U59" s="155">
        <v>0.09</v>
      </c>
      <c r="V59" s="155">
        <f>ROUND(E59*U59,2)</f>
        <v>0.27</v>
      </c>
      <c r="W59" s="155"/>
      <c r="X59" s="155" t="s">
        <v>123</v>
      </c>
      <c r="Y59" s="155" t="s">
        <v>124</v>
      </c>
      <c r="Z59" s="144"/>
      <c r="AA59" s="144"/>
      <c r="AB59" s="144"/>
      <c r="AC59" s="144"/>
      <c r="AD59" s="144"/>
      <c r="AE59" s="144"/>
      <c r="AF59" s="144"/>
      <c r="AG59" s="144" t="s">
        <v>128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1" x14ac:dyDescent="0.2">
      <c r="A60" s="168">
        <v>24</v>
      </c>
      <c r="B60" s="169" t="s">
        <v>196</v>
      </c>
      <c r="C60" s="183" t="s">
        <v>197</v>
      </c>
      <c r="D60" s="170" t="s">
        <v>139</v>
      </c>
      <c r="E60" s="171">
        <v>4.7279999999999998</v>
      </c>
      <c r="F60" s="172"/>
      <c r="G60" s="173">
        <f>ROUND(E60*F60,2)</f>
        <v>0</v>
      </c>
      <c r="H60" s="156"/>
      <c r="I60" s="155">
        <f>ROUND(E60*H60,2)</f>
        <v>0</v>
      </c>
      <c r="J60" s="156"/>
      <c r="K60" s="155">
        <f>ROUND(E60*J60,2)</f>
        <v>0</v>
      </c>
      <c r="L60" s="155">
        <v>21</v>
      </c>
      <c r="M60" s="155">
        <f>G60*(1+L60/100)</f>
        <v>0</v>
      </c>
      <c r="N60" s="154">
        <v>1.17E-3</v>
      </c>
      <c r="O60" s="154">
        <f>ROUND(E60*N60,2)</f>
        <v>0.01</v>
      </c>
      <c r="P60" s="154">
        <v>7.5999999999999998E-2</v>
      </c>
      <c r="Q60" s="154">
        <f>ROUND(E60*P60,2)</f>
        <v>0.36</v>
      </c>
      <c r="R60" s="155"/>
      <c r="S60" s="155" t="s">
        <v>134</v>
      </c>
      <c r="T60" s="155" t="s">
        <v>134</v>
      </c>
      <c r="U60" s="155">
        <v>0.93899999999999995</v>
      </c>
      <c r="V60" s="155">
        <f>ROUND(E60*U60,2)</f>
        <v>4.4400000000000004</v>
      </c>
      <c r="W60" s="155"/>
      <c r="X60" s="155" t="s">
        <v>123</v>
      </c>
      <c r="Y60" s="155" t="s">
        <v>124</v>
      </c>
      <c r="Z60" s="144"/>
      <c r="AA60" s="144"/>
      <c r="AB60" s="144"/>
      <c r="AC60" s="144"/>
      <c r="AD60" s="144"/>
      <c r="AE60" s="144"/>
      <c r="AF60" s="144"/>
      <c r="AG60" s="144" t="s">
        <v>125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2" x14ac:dyDescent="0.2">
      <c r="A61" s="151"/>
      <c r="B61" s="152"/>
      <c r="C61" s="184" t="s">
        <v>198</v>
      </c>
      <c r="D61" s="157"/>
      <c r="E61" s="158">
        <v>4.7279999999999998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4"/>
      <c r="AA61" s="144"/>
      <c r="AB61" s="144"/>
      <c r="AC61" s="144"/>
      <c r="AD61" s="144"/>
      <c r="AE61" s="144"/>
      <c r="AF61" s="144"/>
      <c r="AG61" s="144" t="s">
        <v>136</v>
      </c>
      <c r="AH61" s="144">
        <v>0</v>
      </c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168">
        <v>25</v>
      </c>
      <c r="B62" s="169" t="s">
        <v>199</v>
      </c>
      <c r="C62" s="183" t="s">
        <v>200</v>
      </c>
      <c r="D62" s="170" t="s">
        <v>139</v>
      </c>
      <c r="E62" s="171">
        <v>10.55</v>
      </c>
      <c r="F62" s="172"/>
      <c r="G62" s="173">
        <f>ROUND(E62*F62,2)</f>
        <v>0</v>
      </c>
      <c r="H62" s="156"/>
      <c r="I62" s="155">
        <f>ROUND(E62*H62,2)</f>
        <v>0</v>
      </c>
      <c r="J62" s="156"/>
      <c r="K62" s="155">
        <f>ROUND(E62*J62,2)</f>
        <v>0</v>
      </c>
      <c r="L62" s="155">
        <v>21</v>
      </c>
      <c r="M62" s="155">
        <f>G62*(1+L62/100)</f>
        <v>0</v>
      </c>
      <c r="N62" s="154">
        <v>0</v>
      </c>
      <c r="O62" s="154">
        <f>ROUND(E62*N62,2)</f>
        <v>0</v>
      </c>
      <c r="P62" s="154">
        <v>4.0000000000000001E-3</v>
      </c>
      <c r="Q62" s="154">
        <f>ROUND(E62*P62,2)</f>
        <v>0.04</v>
      </c>
      <c r="R62" s="155"/>
      <c r="S62" s="155" t="s">
        <v>134</v>
      </c>
      <c r="T62" s="155" t="s">
        <v>134</v>
      </c>
      <c r="U62" s="155">
        <v>0.03</v>
      </c>
      <c r="V62" s="155">
        <f>ROUND(E62*U62,2)</f>
        <v>0.32</v>
      </c>
      <c r="W62" s="155"/>
      <c r="X62" s="155" t="s">
        <v>123</v>
      </c>
      <c r="Y62" s="155" t="s">
        <v>124</v>
      </c>
      <c r="Z62" s="144"/>
      <c r="AA62" s="144"/>
      <c r="AB62" s="144"/>
      <c r="AC62" s="144"/>
      <c r="AD62" s="144"/>
      <c r="AE62" s="144"/>
      <c r="AF62" s="144"/>
      <c r="AG62" s="144" t="s">
        <v>128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2" x14ac:dyDescent="0.2">
      <c r="A63" s="151"/>
      <c r="B63" s="152"/>
      <c r="C63" s="184" t="s">
        <v>154</v>
      </c>
      <c r="D63" s="157"/>
      <c r="E63" s="158">
        <v>10.55</v>
      </c>
      <c r="F63" s="155"/>
      <c r="G63" s="155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4"/>
      <c r="AA63" s="144"/>
      <c r="AB63" s="144"/>
      <c r="AC63" s="144"/>
      <c r="AD63" s="144"/>
      <c r="AE63" s="144"/>
      <c r="AF63" s="144"/>
      <c r="AG63" s="144" t="s">
        <v>136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168">
        <v>26</v>
      </c>
      <c r="B64" s="169" t="s">
        <v>201</v>
      </c>
      <c r="C64" s="183" t="s">
        <v>202</v>
      </c>
      <c r="D64" s="170" t="s">
        <v>139</v>
      </c>
      <c r="E64" s="171">
        <v>40.152000000000001</v>
      </c>
      <c r="F64" s="172"/>
      <c r="G64" s="173">
        <f>ROUND(E64*F64,2)</f>
        <v>0</v>
      </c>
      <c r="H64" s="156"/>
      <c r="I64" s="155">
        <f>ROUND(E64*H64,2)</f>
        <v>0</v>
      </c>
      <c r="J64" s="156"/>
      <c r="K64" s="155">
        <f>ROUND(E64*J64,2)</f>
        <v>0</v>
      </c>
      <c r="L64" s="155">
        <v>21</v>
      </c>
      <c r="M64" s="155">
        <f>G64*(1+L64/100)</f>
        <v>0</v>
      </c>
      <c r="N64" s="154">
        <v>0</v>
      </c>
      <c r="O64" s="154">
        <f>ROUND(E64*N64,2)</f>
        <v>0</v>
      </c>
      <c r="P64" s="154">
        <v>4.5999999999999999E-2</v>
      </c>
      <c r="Q64" s="154">
        <f>ROUND(E64*P64,2)</f>
        <v>1.85</v>
      </c>
      <c r="R64" s="155"/>
      <c r="S64" s="155" t="s">
        <v>134</v>
      </c>
      <c r="T64" s="155" t="s">
        <v>134</v>
      </c>
      <c r="U64" s="155">
        <v>0.26</v>
      </c>
      <c r="V64" s="155">
        <f>ROUND(E64*U64,2)</f>
        <v>10.44</v>
      </c>
      <c r="W64" s="155"/>
      <c r="X64" s="155" t="s">
        <v>123</v>
      </c>
      <c r="Y64" s="155" t="s">
        <v>124</v>
      </c>
      <c r="Z64" s="144"/>
      <c r="AA64" s="144"/>
      <c r="AB64" s="144"/>
      <c r="AC64" s="144"/>
      <c r="AD64" s="144"/>
      <c r="AE64" s="144"/>
      <c r="AF64" s="144"/>
      <c r="AG64" s="144" t="s">
        <v>128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2" x14ac:dyDescent="0.2">
      <c r="A65" s="151"/>
      <c r="B65" s="152"/>
      <c r="C65" s="184" t="s">
        <v>203</v>
      </c>
      <c r="D65" s="157"/>
      <c r="E65" s="158">
        <v>44.88</v>
      </c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4"/>
      <c r="AA65" s="144"/>
      <c r="AB65" s="144"/>
      <c r="AC65" s="144"/>
      <c r="AD65" s="144"/>
      <c r="AE65" s="144"/>
      <c r="AF65" s="144"/>
      <c r="AG65" s="144" t="s">
        <v>136</v>
      </c>
      <c r="AH65" s="144">
        <v>0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3" x14ac:dyDescent="0.2">
      <c r="A66" s="151"/>
      <c r="B66" s="152"/>
      <c r="C66" s="184" t="s">
        <v>204</v>
      </c>
      <c r="D66" s="157"/>
      <c r="E66" s="158">
        <v>-4.7279999999999998</v>
      </c>
      <c r="F66" s="155"/>
      <c r="G66" s="15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4"/>
      <c r="AA66" s="144"/>
      <c r="AB66" s="144"/>
      <c r="AC66" s="144"/>
      <c r="AD66" s="144"/>
      <c r="AE66" s="144"/>
      <c r="AF66" s="144"/>
      <c r="AG66" s="144" t="s">
        <v>136</v>
      </c>
      <c r="AH66" s="144">
        <v>0</v>
      </c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68">
        <v>27</v>
      </c>
      <c r="B67" s="169" t="s">
        <v>205</v>
      </c>
      <c r="C67" s="183" t="s">
        <v>206</v>
      </c>
      <c r="D67" s="170" t="s">
        <v>139</v>
      </c>
      <c r="E67" s="171">
        <v>32.671999999999997</v>
      </c>
      <c r="F67" s="172"/>
      <c r="G67" s="173">
        <f>ROUND(E67*F67,2)</f>
        <v>0</v>
      </c>
      <c r="H67" s="156"/>
      <c r="I67" s="155">
        <f>ROUND(E67*H67,2)</f>
        <v>0</v>
      </c>
      <c r="J67" s="156"/>
      <c r="K67" s="155">
        <f>ROUND(E67*J67,2)</f>
        <v>0</v>
      </c>
      <c r="L67" s="155">
        <v>21</v>
      </c>
      <c r="M67" s="155">
        <f>G67*(1+L67/100)</f>
        <v>0</v>
      </c>
      <c r="N67" s="154">
        <v>0</v>
      </c>
      <c r="O67" s="154">
        <f>ROUND(E67*N67,2)</f>
        <v>0</v>
      </c>
      <c r="P67" s="154">
        <v>6.8000000000000005E-2</v>
      </c>
      <c r="Q67" s="154">
        <f>ROUND(E67*P67,2)</f>
        <v>2.2200000000000002</v>
      </c>
      <c r="R67" s="155"/>
      <c r="S67" s="155" t="s">
        <v>134</v>
      </c>
      <c r="T67" s="155" t="s">
        <v>134</v>
      </c>
      <c r="U67" s="155">
        <v>0.3</v>
      </c>
      <c r="V67" s="155">
        <f>ROUND(E67*U67,2)</f>
        <v>9.8000000000000007</v>
      </c>
      <c r="W67" s="155"/>
      <c r="X67" s="155" t="s">
        <v>123</v>
      </c>
      <c r="Y67" s="155" t="s">
        <v>124</v>
      </c>
      <c r="Z67" s="144"/>
      <c r="AA67" s="144"/>
      <c r="AB67" s="144"/>
      <c r="AC67" s="144"/>
      <c r="AD67" s="144"/>
      <c r="AE67" s="144"/>
      <c r="AF67" s="144"/>
      <c r="AG67" s="144" t="s">
        <v>125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2" x14ac:dyDescent="0.2">
      <c r="A68" s="151"/>
      <c r="B68" s="152"/>
      <c r="C68" s="184" t="s">
        <v>207</v>
      </c>
      <c r="D68" s="157"/>
      <c r="E68" s="158">
        <v>37.4</v>
      </c>
      <c r="F68" s="155"/>
      <c r="G68" s="155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4"/>
      <c r="AA68" s="144"/>
      <c r="AB68" s="144"/>
      <c r="AC68" s="144"/>
      <c r="AD68" s="144"/>
      <c r="AE68" s="144"/>
      <c r="AF68" s="144"/>
      <c r="AG68" s="144" t="s">
        <v>136</v>
      </c>
      <c r="AH68" s="144">
        <v>0</v>
      </c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3" x14ac:dyDescent="0.2">
      <c r="A69" s="151"/>
      <c r="B69" s="152"/>
      <c r="C69" s="184" t="s">
        <v>204</v>
      </c>
      <c r="D69" s="157"/>
      <c r="E69" s="158">
        <v>-4.7279999999999998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4"/>
      <c r="AA69" s="144"/>
      <c r="AB69" s="144"/>
      <c r="AC69" s="144"/>
      <c r="AD69" s="144"/>
      <c r="AE69" s="144"/>
      <c r="AF69" s="144"/>
      <c r="AG69" s="144" t="s">
        <v>136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x14ac:dyDescent="0.2">
      <c r="A70" s="161" t="s">
        <v>116</v>
      </c>
      <c r="B70" s="162" t="s">
        <v>67</v>
      </c>
      <c r="C70" s="181" t="s">
        <v>68</v>
      </c>
      <c r="D70" s="163"/>
      <c r="E70" s="164"/>
      <c r="F70" s="165"/>
      <c r="G70" s="166">
        <f>SUMIF(AG71:AG71,"&lt;&gt;NOR",G71:G71)</f>
        <v>0</v>
      </c>
      <c r="H70" s="160"/>
      <c r="I70" s="160">
        <f>SUM(I71:I71)</f>
        <v>0</v>
      </c>
      <c r="J70" s="160"/>
      <c r="K70" s="160">
        <f>SUM(K71:K71)</f>
        <v>0</v>
      </c>
      <c r="L70" s="160"/>
      <c r="M70" s="160">
        <f>SUM(M71:M71)</f>
        <v>0</v>
      </c>
      <c r="N70" s="159"/>
      <c r="O70" s="159">
        <f>SUM(O71:O71)</f>
        <v>0</v>
      </c>
      <c r="P70" s="159"/>
      <c r="Q70" s="159">
        <f>SUM(Q71:Q71)</f>
        <v>0</v>
      </c>
      <c r="R70" s="160"/>
      <c r="S70" s="160"/>
      <c r="T70" s="160"/>
      <c r="U70" s="160"/>
      <c r="V70" s="160">
        <f>SUM(V71:V71)</f>
        <v>10.91</v>
      </c>
      <c r="W70" s="160"/>
      <c r="X70" s="160"/>
      <c r="Y70" s="160"/>
      <c r="AG70" t="s">
        <v>117</v>
      </c>
    </row>
    <row r="71" spans="1:60" ht="22.5" outlineLevel="1" x14ac:dyDescent="0.2">
      <c r="A71" s="174">
        <v>28</v>
      </c>
      <c r="B71" s="175" t="s">
        <v>208</v>
      </c>
      <c r="C71" s="182" t="s">
        <v>209</v>
      </c>
      <c r="D71" s="176" t="s">
        <v>210</v>
      </c>
      <c r="E71" s="177">
        <v>5.1954399999999996</v>
      </c>
      <c r="F71" s="178"/>
      <c r="G71" s="179">
        <f>ROUND(E71*F71,2)</f>
        <v>0</v>
      </c>
      <c r="H71" s="156"/>
      <c r="I71" s="155">
        <f>ROUND(E71*H71,2)</f>
        <v>0</v>
      </c>
      <c r="J71" s="156"/>
      <c r="K71" s="155">
        <f>ROUND(E71*J71,2)</f>
        <v>0</v>
      </c>
      <c r="L71" s="155">
        <v>21</v>
      </c>
      <c r="M71" s="155">
        <f>G71*(1+L71/100)</f>
        <v>0</v>
      </c>
      <c r="N71" s="154">
        <v>0</v>
      </c>
      <c r="O71" s="154">
        <f>ROUND(E71*N71,2)</f>
        <v>0</v>
      </c>
      <c r="P71" s="154">
        <v>0</v>
      </c>
      <c r="Q71" s="154">
        <f>ROUND(E71*P71,2)</f>
        <v>0</v>
      </c>
      <c r="R71" s="155"/>
      <c r="S71" s="155" t="s">
        <v>134</v>
      </c>
      <c r="T71" s="155" t="s">
        <v>134</v>
      </c>
      <c r="U71" s="155">
        <v>2.1</v>
      </c>
      <c r="V71" s="155">
        <f>ROUND(E71*U71,2)</f>
        <v>10.91</v>
      </c>
      <c r="W71" s="155"/>
      <c r="X71" s="155" t="s">
        <v>211</v>
      </c>
      <c r="Y71" s="155" t="s">
        <v>124</v>
      </c>
      <c r="Z71" s="144"/>
      <c r="AA71" s="144"/>
      <c r="AB71" s="144"/>
      <c r="AC71" s="144"/>
      <c r="AD71" s="144"/>
      <c r="AE71" s="144"/>
      <c r="AF71" s="144"/>
      <c r="AG71" s="144" t="s">
        <v>212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x14ac:dyDescent="0.2">
      <c r="A72" s="161" t="s">
        <v>116</v>
      </c>
      <c r="B72" s="162" t="s">
        <v>69</v>
      </c>
      <c r="C72" s="181" t="s">
        <v>70</v>
      </c>
      <c r="D72" s="163"/>
      <c r="E72" s="164"/>
      <c r="F72" s="165"/>
      <c r="G72" s="166">
        <f>SUMIF(AG73:AG91,"&lt;&gt;NOR",G73:G91)</f>
        <v>0</v>
      </c>
      <c r="H72" s="160"/>
      <c r="I72" s="160">
        <f>SUM(I73:I91)</f>
        <v>0</v>
      </c>
      <c r="J72" s="160"/>
      <c r="K72" s="160">
        <f>SUM(K73:K91)</f>
        <v>0</v>
      </c>
      <c r="L72" s="160"/>
      <c r="M72" s="160">
        <f>SUM(M73:M91)</f>
        <v>0</v>
      </c>
      <c r="N72" s="159"/>
      <c r="O72" s="159">
        <f>SUM(O73:O91)</f>
        <v>0.37</v>
      </c>
      <c r="P72" s="159"/>
      <c r="Q72" s="159">
        <f>SUM(Q73:Q91)</f>
        <v>0.22000000000000003</v>
      </c>
      <c r="R72" s="160"/>
      <c r="S72" s="160"/>
      <c r="T72" s="160"/>
      <c r="U72" s="160"/>
      <c r="V72" s="160">
        <f>SUM(V73:V91)</f>
        <v>38.78</v>
      </c>
      <c r="W72" s="160"/>
      <c r="X72" s="160"/>
      <c r="Y72" s="160"/>
      <c r="AG72" t="s">
        <v>117</v>
      </c>
    </row>
    <row r="73" spans="1:60" ht="22.5" outlineLevel="1" x14ac:dyDescent="0.2">
      <c r="A73" s="168">
        <v>29</v>
      </c>
      <c r="B73" s="169" t="s">
        <v>213</v>
      </c>
      <c r="C73" s="183" t="s">
        <v>214</v>
      </c>
      <c r="D73" s="170" t="s">
        <v>139</v>
      </c>
      <c r="E73" s="171">
        <v>13.904999999999999</v>
      </c>
      <c r="F73" s="172"/>
      <c r="G73" s="173">
        <f>ROUND(E73*F73,2)</f>
        <v>0</v>
      </c>
      <c r="H73" s="156"/>
      <c r="I73" s="155">
        <f>ROUND(E73*H73,2)</f>
        <v>0</v>
      </c>
      <c r="J73" s="156"/>
      <c r="K73" s="155">
        <f>ROUND(E73*J73,2)</f>
        <v>0</v>
      </c>
      <c r="L73" s="155">
        <v>21</v>
      </c>
      <c r="M73" s="155">
        <f>G73*(1+L73/100)</f>
        <v>0</v>
      </c>
      <c r="N73" s="154">
        <v>0</v>
      </c>
      <c r="O73" s="154">
        <f>ROUND(E73*N73,2)</f>
        <v>0</v>
      </c>
      <c r="P73" s="154">
        <v>9.7400000000000004E-3</v>
      </c>
      <c r="Q73" s="154">
        <f>ROUND(E73*P73,2)</f>
        <v>0.14000000000000001</v>
      </c>
      <c r="R73" s="155"/>
      <c r="S73" s="155" t="s">
        <v>134</v>
      </c>
      <c r="T73" s="155" t="s">
        <v>134</v>
      </c>
      <c r="U73" s="155">
        <v>4.3999999999999997E-2</v>
      </c>
      <c r="V73" s="155">
        <f>ROUND(E73*U73,2)</f>
        <v>0.61</v>
      </c>
      <c r="W73" s="155"/>
      <c r="X73" s="155" t="s">
        <v>123</v>
      </c>
      <c r="Y73" s="155" t="s">
        <v>124</v>
      </c>
      <c r="Z73" s="144"/>
      <c r="AA73" s="144"/>
      <c r="AB73" s="144"/>
      <c r="AC73" s="144"/>
      <c r="AD73" s="144"/>
      <c r="AE73" s="144"/>
      <c r="AF73" s="144"/>
      <c r="AG73" s="144" t="s">
        <v>125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2" x14ac:dyDescent="0.2">
      <c r="A74" s="151"/>
      <c r="B74" s="152"/>
      <c r="C74" s="184" t="s">
        <v>170</v>
      </c>
      <c r="D74" s="157"/>
      <c r="E74" s="158">
        <v>13.904999999999999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4"/>
      <c r="AA74" s="144"/>
      <c r="AB74" s="144"/>
      <c r="AC74" s="144"/>
      <c r="AD74" s="144"/>
      <c r="AE74" s="144"/>
      <c r="AF74" s="144"/>
      <c r="AG74" s="144" t="s">
        <v>136</v>
      </c>
      <c r="AH74" s="144">
        <v>0</v>
      </c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ht="22.5" outlineLevel="1" x14ac:dyDescent="0.2">
      <c r="A75" s="168">
        <v>30</v>
      </c>
      <c r="B75" s="169" t="s">
        <v>215</v>
      </c>
      <c r="C75" s="183" t="s">
        <v>216</v>
      </c>
      <c r="D75" s="170" t="s">
        <v>139</v>
      </c>
      <c r="E75" s="171">
        <v>7.8</v>
      </c>
      <c r="F75" s="172"/>
      <c r="G75" s="173">
        <f>ROUND(E75*F75,2)</f>
        <v>0</v>
      </c>
      <c r="H75" s="156"/>
      <c r="I75" s="155">
        <f>ROUND(E75*H75,2)</f>
        <v>0</v>
      </c>
      <c r="J75" s="156"/>
      <c r="K75" s="155">
        <f>ROUND(E75*J75,2)</f>
        <v>0</v>
      </c>
      <c r="L75" s="155">
        <v>21</v>
      </c>
      <c r="M75" s="155">
        <f>G75*(1+L75/100)</f>
        <v>0</v>
      </c>
      <c r="N75" s="154">
        <v>0</v>
      </c>
      <c r="O75" s="154">
        <f>ROUND(E75*N75,2)</f>
        <v>0</v>
      </c>
      <c r="P75" s="154">
        <v>1.03E-2</v>
      </c>
      <c r="Q75" s="154">
        <f>ROUND(E75*P75,2)</f>
        <v>0.08</v>
      </c>
      <c r="R75" s="155"/>
      <c r="S75" s="155" t="s">
        <v>134</v>
      </c>
      <c r="T75" s="155" t="s">
        <v>134</v>
      </c>
      <c r="U75" s="155">
        <v>4.4999999999999998E-2</v>
      </c>
      <c r="V75" s="155">
        <f>ROUND(E75*U75,2)</f>
        <v>0.35</v>
      </c>
      <c r="W75" s="155"/>
      <c r="X75" s="155" t="s">
        <v>123</v>
      </c>
      <c r="Y75" s="155" t="s">
        <v>124</v>
      </c>
      <c r="Z75" s="144"/>
      <c r="AA75" s="144"/>
      <c r="AB75" s="144"/>
      <c r="AC75" s="144"/>
      <c r="AD75" s="144"/>
      <c r="AE75" s="144"/>
      <c r="AF75" s="144"/>
      <c r="AG75" s="144" t="s">
        <v>125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2" x14ac:dyDescent="0.2">
      <c r="A76" s="151"/>
      <c r="B76" s="152"/>
      <c r="C76" s="184" t="s">
        <v>217</v>
      </c>
      <c r="D76" s="157"/>
      <c r="E76" s="158"/>
      <c r="F76" s="155"/>
      <c r="G76" s="15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4"/>
      <c r="AA76" s="144"/>
      <c r="AB76" s="144"/>
      <c r="AC76" s="144"/>
      <c r="AD76" s="144"/>
      <c r="AE76" s="144"/>
      <c r="AF76" s="144"/>
      <c r="AG76" s="144" t="s">
        <v>136</v>
      </c>
      <c r="AH76" s="144">
        <v>0</v>
      </c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3" x14ac:dyDescent="0.2">
      <c r="A77" s="151"/>
      <c r="B77" s="152"/>
      <c r="C77" s="184" t="s">
        <v>218</v>
      </c>
      <c r="D77" s="157"/>
      <c r="E77" s="158">
        <v>7.8</v>
      </c>
      <c r="F77" s="155"/>
      <c r="G77" s="155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4"/>
      <c r="AA77" s="144"/>
      <c r="AB77" s="144"/>
      <c r="AC77" s="144"/>
      <c r="AD77" s="144"/>
      <c r="AE77" s="144"/>
      <c r="AF77" s="144"/>
      <c r="AG77" s="144" t="s">
        <v>136</v>
      </c>
      <c r="AH77" s="144">
        <v>0</v>
      </c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ht="22.5" outlineLevel="1" x14ac:dyDescent="0.2">
      <c r="A78" s="168">
        <v>31</v>
      </c>
      <c r="B78" s="169" t="s">
        <v>219</v>
      </c>
      <c r="C78" s="183" t="s">
        <v>220</v>
      </c>
      <c r="D78" s="170" t="s">
        <v>139</v>
      </c>
      <c r="E78" s="171">
        <v>58.225000000000001</v>
      </c>
      <c r="F78" s="172"/>
      <c r="G78" s="173">
        <f>ROUND(E78*F78,2)</f>
        <v>0</v>
      </c>
      <c r="H78" s="156"/>
      <c r="I78" s="155">
        <f>ROUND(E78*H78,2)</f>
        <v>0</v>
      </c>
      <c r="J78" s="156"/>
      <c r="K78" s="155">
        <f>ROUND(E78*J78,2)</f>
        <v>0</v>
      </c>
      <c r="L78" s="155">
        <v>21</v>
      </c>
      <c r="M78" s="155">
        <f>G78*(1+L78/100)</f>
        <v>0</v>
      </c>
      <c r="N78" s="154">
        <v>3.2299999999999998E-3</v>
      </c>
      <c r="O78" s="154">
        <f>ROUND(E78*N78,2)</f>
        <v>0.19</v>
      </c>
      <c r="P78" s="154">
        <v>0</v>
      </c>
      <c r="Q78" s="154">
        <f>ROUND(E78*P78,2)</f>
        <v>0</v>
      </c>
      <c r="R78" s="155"/>
      <c r="S78" s="155" t="s">
        <v>134</v>
      </c>
      <c r="T78" s="155" t="s">
        <v>134</v>
      </c>
      <c r="U78" s="155">
        <v>0.48</v>
      </c>
      <c r="V78" s="155">
        <f>ROUND(E78*U78,2)</f>
        <v>27.95</v>
      </c>
      <c r="W78" s="155"/>
      <c r="X78" s="155" t="s">
        <v>123</v>
      </c>
      <c r="Y78" s="155" t="s">
        <v>124</v>
      </c>
      <c r="Z78" s="144"/>
      <c r="AA78" s="144"/>
      <c r="AB78" s="144"/>
      <c r="AC78" s="144"/>
      <c r="AD78" s="144"/>
      <c r="AE78" s="144"/>
      <c r="AF78" s="144"/>
      <c r="AG78" s="144" t="s">
        <v>221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2" x14ac:dyDescent="0.2">
      <c r="A79" s="151"/>
      <c r="B79" s="152"/>
      <c r="C79" s="184" t="s">
        <v>222</v>
      </c>
      <c r="D79" s="157"/>
      <c r="E79" s="158"/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4"/>
      <c r="AA79" s="144"/>
      <c r="AB79" s="144"/>
      <c r="AC79" s="144"/>
      <c r="AD79" s="144"/>
      <c r="AE79" s="144"/>
      <c r="AF79" s="144"/>
      <c r="AG79" s="144" t="s">
        <v>136</v>
      </c>
      <c r="AH79" s="144">
        <v>0</v>
      </c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3" x14ac:dyDescent="0.2">
      <c r="A80" s="151"/>
      <c r="B80" s="152"/>
      <c r="C80" s="184" t="s">
        <v>223</v>
      </c>
      <c r="D80" s="157"/>
      <c r="E80" s="158">
        <v>13.904999999999999</v>
      </c>
      <c r="F80" s="155"/>
      <c r="G80" s="15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4"/>
      <c r="AA80" s="144"/>
      <c r="AB80" s="144"/>
      <c r="AC80" s="144"/>
      <c r="AD80" s="144"/>
      <c r="AE80" s="144"/>
      <c r="AF80" s="144"/>
      <c r="AG80" s="144" t="s">
        <v>136</v>
      </c>
      <c r="AH80" s="144">
        <v>0</v>
      </c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3" x14ac:dyDescent="0.2">
      <c r="A81" s="151"/>
      <c r="B81" s="152"/>
      <c r="C81" s="184" t="s">
        <v>224</v>
      </c>
      <c r="D81" s="157"/>
      <c r="E81" s="158"/>
      <c r="F81" s="155"/>
      <c r="G81" s="15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4"/>
      <c r="AA81" s="144"/>
      <c r="AB81" s="144"/>
      <c r="AC81" s="144"/>
      <c r="AD81" s="144"/>
      <c r="AE81" s="144"/>
      <c r="AF81" s="144"/>
      <c r="AG81" s="144" t="s">
        <v>136</v>
      </c>
      <c r="AH81" s="144">
        <v>0</v>
      </c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3" x14ac:dyDescent="0.2">
      <c r="A82" s="151"/>
      <c r="B82" s="152"/>
      <c r="C82" s="184" t="s">
        <v>225</v>
      </c>
      <c r="D82" s="157"/>
      <c r="E82" s="158">
        <v>44.32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4"/>
      <c r="AA82" s="144"/>
      <c r="AB82" s="144"/>
      <c r="AC82" s="144"/>
      <c r="AD82" s="144"/>
      <c r="AE82" s="144"/>
      <c r="AF82" s="144"/>
      <c r="AG82" s="144" t="s">
        <v>136</v>
      </c>
      <c r="AH82" s="144">
        <v>0</v>
      </c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ht="22.5" outlineLevel="1" x14ac:dyDescent="0.2">
      <c r="A83" s="168">
        <v>32</v>
      </c>
      <c r="B83" s="169" t="s">
        <v>226</v>
      </c>
      <c r="C83" s="183" t="s">
        <v>227</v>
      </c>
      <c r="D83" s="170" t="s">
        <v>143</v>
      </c>
      <c r="E83" s="171">
        <v>19.5</v>
      </c>
      <c r="F83" s="172"/>
      <c r="G83" s="173">
        <f>ROUND(E83*F83,2)</f>
        <v>0</v>
      </c>
      <c r="H83" s="156"/>
      <c r="I83" s="155">
        <f>ROUND(E83*H83,2)</f>
        <v>0</v>
      </c>
      <c r="J83" s="156"/>
      <c r="K83" s="155">
        <f>ROUND(E83*J83,2)</f>
        <v>0</v>
      </c>
      <c r="L83" s="155">
        <v>21</v>
      </c>
      <c r="M83" s="155">
        <f>G83*(1+L83/100)</f>
        <v>0</v>
      </c>
      <c r="N83" s="154">
        <v>3.2000000000000003E-4</v>
      </c>
      <c r="O83" s="154">
        <f>ROUND(E83*N83,2)</f>
        <v>0.01</v>
      </c>
      <c r="P83" s="154">
        <v>0</v>
      </c>
      <c r="Q83" s="154">
        <f>ROUND(E83*P83,2)</f>
        <v>0</v>
      </c>
      <c r="R83" s="155"/>
      <c r="S83" s="155" t="s">
        <v>134</v>
      </c>
      <c r="T83" s="155" t="s">
        <v>134</v>
      </c>
      <c r="U83" s="155">
        <v>0.11</v>
      </c>
      <c r="V83" s="155">
        <f>ROUND(E83*U83,2)</f>
        <v>2.15</v>
      </c>
      <c r="W83" s="155"/>
      <c r="X83" s="155" t="s">
        <v>123</v>
      </c>
      <c r="Y83" s="155" t="s">
        <v>124</v>
      </c>
      <c r="Z83" s="144"/>
      <c r="AA83" s="144"/>
      <c r="AB83" s="144"/>
      <c r="AC83" s="144"/>
      <c r="AD83" s="144"/>
      <c r="AE83" s="144"/>
      <c r="AF83" s="144"/>
      <c r="AG83" s="144" t="s">
        <v>221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2" x14ac:dyDescent="0.2">
      <c r="A84" s="151"/>
      <c r="B84" s="152"/>
      <c r="C84" s="184" t="s">
        <v>228</v>
      </c>
      <c r="D84" s="157"/>
      <c r="E84" s="158">
        <v>19.5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4"/>
      <c r="AA84" s="144"/>
      <c r="AB84" s="144"/>
      <c r="AC84" s="144"/>
      <c r="AD84" s="144"/>
      <c r="AE84" s="144"/>
      <c r="AF84" s="144"/>
      <c r="AG84" s="144" t="s">
        <v>136</v>
      </c>
      <c r="AH84" s="144">
        <v>0</v>
      </c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ht="22.5" outlineLevel="1" x14ac:dyDescent="0.2">
      <c r="A85" s="174">
        <v>33</v>
      </c>
      <c r="B85" s="175" t="s">
        <v>229</v>
      </c>
      <c r="C85" s="182" t="s">
        <v>230</v>
      </c>
      <c r="D85" s="176" t="s">
        <v>177</v>
      </c>
      <c r="E85" s="177">
        <v>12</v>
      </c>
      <c r="F85" s="178"/>
      <c r="G85" s="179">
        <f>ROUND(E85*F85,2)</f>
        <v>0</v>
      </c>
      <c r="H85" s="156"/>
      <c r="I85" s="155">
        <f>ROUND(E85*H85,2)</f>
        <v>0</v>
      </c>
      <c r="J85" s="156"/>
      <c r="K85" s="155">
        <f>ROUND(E85*J85,2)</f>
        <v>0</v>
      </c>
      <c r="L85" s="155">
        <v>21</v>
      </c>
      <c r="M85" s="155">
        <f>G85*(1+L85/100)</f>
        <v>0</v>
      </c>
      <c r="N85" s="154">
        <v>4.2999999999999999E-4</v>
      </c>
      <c r="O85" s="154">
        <f>ROUND(E85*N85,2)</f>
        <v>0.01</v>
      </c>
      <c r="P85" s="154">
        <v>0</v>
      </c>
      <c r="Q85" s="154">
        <f>ROUND(E85*P85,2)</f>
        <v>0</v>
      </c>
      <c r="R85" s="155"/>
      <c r="S85" s="155" t="s">
        <v>134</v>
      </c>
      <c r="T85" s="155" t="s">
        <v>134</v>
      </c>
      <c r="U85" s="155">
        <v>7.0000000000000007E-2</v>
      </c>
      <c r="V85" s="155">
        <f>ROUND(E85*U85,2)</f>
        <v>0.84</v>
      </c>
      <c r="W85" s="155"/>
      <c r="X85" s="155" t="s">
        <v>123</v>
      </c>
      <c r="Y85" s="155" t="s">
        <v>124</v>
      </c>
      <c r="Z85" s="144"/>
      <c r="AA85" s="144"/>
      <c r="AB85" s="144"/>
      <c r="AC85" s="144"/>
      <c r="AD85" s="144"/>
      <c r="AE85" s="144"/>
      <c r="AF85" s="144"/>
      <c r="AG85" s="144" t="s">
        <v>221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ht="22.5" outlineLevel="1" x14ac:dyDescent="0.2">
      <c r="A86" s="168">
        <v>34</v>
      </c>
      <c r="B86" s="169" t="s">
        <v>231</v>
      </c>
      <c r="C86" s="183" t="s">
        <v>232</v>
      </c>
      <c r="D86" s="170" t="s">
        <v>139</v>
      </c>
      <c r="E86" s="171">
        <v>13.904999999999999</v>
      </c>
      <c r="F86" s="172"/>
      <c r="G86" s="173">
        <f>ROUND(E86*F86,2)</f>
        <v>0</v>
      </c>
      <c r="H86" s="156"/>
      <c r="I86" s="155">
        <f>ROUND(E86*H86,2)</f>
        <v>0</v>
      </c>
      <c r="J86" s="156"/>
      <c r="K86" s="155">
        <f>ROUND(E86*J86,2)</f>
        <v>0</v>
      </c>
      <c r="L86" s="155">
        <v>21</v>
      </c>
      <c r="M86" s="155">
        <f>G86*(1+L86/100)</f>
        <v>0</v>
      </c>
      <c r="N86" s="154">
        <v>7.6400000000000001E-3</v>
      </c>
      <c r="O86" s="154">
        <f>ROUND(E86*N86,2)</f>
        <v>0.11</v>
      </c>
      <c r="P86" s="154">
        <v>0</v>
      </c>
      <c r="Q86" s="154">
        <f>ROUND(E86*P86,2)</f>
        <v>0</v>
      </c>
      <c r="R86" s="155"/>
      <c r="S86" s="155" t="s">
        <v>233</v>
      </c>
      <c r="T86" s="155" t="s">
        <v>233</v>
      </c>
      <c r="U86" s="155">
        <v>0.31</v>
      </c>
      <c r="V86" s="155">
        <f>ROUND(E86*U86,2)</f>
        <v>4.3099999999999996</v>
      </c>
      <c r="W86" s="155"/>
      <c r="X86" s="155" t="s">
        <v>234</v>
      </c>
      <c r="Y86" s="155" t="s">
        <v>124</v>
      </c>
      <c r="Z86" s="144"/>
      <c r="AA86" s="144"/>
      <c r="AB86" s="144"/>
      <c r="AC86" s="144"/>
      <c r="AD86" s="144"/>
      <c r="AE86" s="144"/>
      <c r="AF86" s="144"/>
      <c r="AG86" s="144" t="s">
        <v>235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outlineLevel="2" x14ac:dyDescent="0.2">
      <c r="A87" s="151"/>
      <c r="B87" s="152"/>
      <c r="C87" s="184" t="s">
        <v>170</v>
      </c>
      <c r="D87" s="157"/>
      <c r="E87" s="158">
        <v>13.904999999999999</v>
      </c>
      <c r="F87" s="155"/>
      <c r="G87" s="155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4"/>
      <c r="AA87" s="144"/>
      <c r="AB87" s="144"/>
      <c r="AC87" s="144"/>
      <c r="AD87" s="144"/>
      <c r="AE87" s="144"/>
      <c r="AF87" s="144"/>
      <c r="AG87" s="144" t="s">
        <v>136</v>
      </c>
      <c r="AH87" s="144">
        <v>0</v>
      </c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ht="22.5" outlineLevel="1" x14ac:dyDescent="0.2">
      <c r="A88" s="168">
        <v>35</v>
      </c>
      <c r="B88" s="169" t="s">
        <v>236</v>
      </c>
      <c r="C88" s="183" t="s">
        <v>237</v>
      </c>
      <c r="D88" s="170" t="s">
        <v>139</v>
      </c>
      <c r="E88" s="171">
        <v>7.8</v>
      </c>
      <c r="F88" s="172"/>
      <c r="G88" s="173">
        <f>ROUND(E88*F88,2)</f>
        <v>0</v>
      </c>
      <c r="H88" s="156"/>
      <c r="I88" s="155">
        <f>ROUND(E88*H88,2)</f>
        <v>0</v>
      </c>
      <c r="J88" s="156"/>
      <c r="K88" s="155">
        <f>ROUND(E88*J88,2)</f>
        <v>0</v>
      </c>
      <c r="L88" s="155">
        <v>21</v>
      </c>
      <c r="M88" s="155">
        <f>G88*(1+L88/100)</f>
        <v>0</v>
      </c>
      <c r="N88" s="154">
        <v>6.4999999999999997E-3</v>
      </c>
      <c r="O88" s="154">
        <f>ROUND(E88*N88,2)</f>
        <v>0.05</v>
      </c>
      <c r="P88" s="154">
        <v>0</v>
      </c>
      <c r="Q88" s="154">
        <f>ROUND(E88*P88,2)</f>
        <v>0</v>
      </c>
      <c r="R88" s="155"/>
      <c r="S88" s="155" t="s">
        <v>134</v>
      </c>
      <c r="T88" s="155" t="s">
        <v>134</v>
      </c>
      <c r="U88" s="155">
        <v>0.33</v>
      </c>
      <c r="V88" s="155">
        <f>ROUND(E88*U88,2)</f>
        <v>2.57</v>
      </c>
      <c r="W88" s="155"/>
      <c r="X88" s="155" t="s">
        <v>234</v>
      </c>
      <c r="Y88" s="155" t="s">
        <v>124</v>
      </c>
      <c r="Z88" s="144"/>
      <c r="AA88" s="144"/>
      <c r="AB88" s="144"/>
      <c r="AC88" s="144"/>
      <c r="AD88" s="144"/>
      <c r="AE88" s="144"/>
      <c r="AF88" s="144"/>
      <c r="AG88" s="144" t="s">
        <v>235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2" x14ac:dyDescent="0.2">
      <c r="A89" s="151"/>
      <c r="B89" s="152"/>
      <c r="C89" s="184" t="s">
        <v>217</v>
      </c>
      <c r="D89" s="157"/>
      <c r="E89" s="158"/>
      <c r="F89" s="155"/>
      <c r="G89" s="15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4"/>
      <c r="AA89" s="144"/>
      <c r="AB89" s="144"/>
      <c r="AC89" s="144"/>
      <c r="AD89" s="144"/>
      <c r="AE89" s="144"/>
      <c r="AF89" s="144"/>
      <c r="AG89" s="144" t="s">
        <v>136</v>
      </c>
      <c r="AH89" s="144">
        <v>0</v>
      </c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3" x14ac:dyDescent="0.2">
      <c r="A90" s="151"/>
      <c r="B90" s="152"/>
      <c r="C90" s="184" t="s">
        <v>218</v>
      </c>
      <c r="D90" s="157"/>
      <c r="E90" s="158">
        <v>7.8</v>
      </c>
      <c r="F90" s="155"/>
      <c r="G90" s="15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4"/>
      <c r="AA90" s="144"/>
      <c r="AB90" s="144"/>
      <c r="AC90" s="144"/>
      <c r="AD90" s="144"/>
      <c r="AE90" s="144"/>
      <c r="AF90" s="144"/>
      <c r="AG90" s="144" t="s">
        <v>136</v>
      </c>
      <c r="AH90" s="144">
        <v>0</v>
      </c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51">
        <v>36</v>
      </c>
      <c r="B91" s="152" t="s">
        <v>238</v>
      </c>
      <c r="C91" s="185" t="s">
        <v>239</v>
      </c>
      <c r="D91" s="153" t="s">
        <v>0</v>
      </c>
      <c r="E91" s="180"/>
      <c r="F91" s="156"/>
      <c r="G91" s="155">
        <f>ROUND(E91*F91,2)</f>
        <v>0</v>
      </c>
      <c r="H91" s="156"/>
      <c r="I91" s="155">
        <f>ROUND(E91*H91,2)</f>
        <v>0</v>
      </c>
      <c r="J91" s="156"/>
      <c r="K91" s="155">
        <f>ROUND(E91*J91,2)</f>
        <v>0</v>
      </c>
      <c r="L91" s="155">
        <v>21</v>
      </c>
      <c r="M91" s="155">
        <f>G91*(1+L91/100)</f>
        <v>0</v>
      </c>
      <c r="N91" s="154">
        <v>0</v>
      </c>
      <c r="O91" s="154">
        <f>ROUND(E91*N91,2)</f>
        <v>0</v>
      </c>
      <c r="P91" s="154">
        <v>0</v>
      </c>
      <c r="Q91" s="154">
        <f>ROUND(E91*P91,2)</f>
        <v>0</v>
      </c>
      <c r="R91" s="155"/>
      <c r="S91" s="155" t="s">
        <v>134</v>
      </c>
      <c r="T91" s="155" t="s">
        <v>134</v>
      </c>
      <c r="U91" s="155">
        <v>0</v>
      </c>
      <c r="V91" s="155">
        <f>ROUND(E91*U91,2)</f>
        <v>0</v>
      </c>
      <c r="W91" s="155"/>
      <c r="X91" s="155" t="s">
        <v>211</v>
      </c>
      <c r="Y91" s="155" t="s">
        <v>124</v>
      </c>
      <c r="Z91" s="144"/>
      <c r="AA91" s="144"/>
      <c r="AB91" s="144"/>
      <c r="AC91" s="144"/>
      <c r="AD91" s="144"/>
      <c r="AE91" s="144"/>
      <c r="AF91" s="144"/>
      <c r="AG91" s="144" t="s">
        <v>212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x14ac:dyDescent="0.2">
      <c r="A92" s="161" t="s">
        <v>116</v>
      </c>
      <c r="B92" s="162" t="s">
        <v>71</v>
      </c>
      <c r="C92" s="181" t="s">
        <v>72</v>
      </c>
      <c r="D92" s="163"/>
      <c r="E92" s="164"/>
      <c r="F92" s="165"/>
      <c r="G92" s="166">
        <f>SUMIF(AG93:AG100,"&lt;&gt;NOR",G93:G100)</f>
        <v>0</v>
      </c>
      <c r="H92" s="160"/>
      <c r="I92" s="160">
        <f>SUM(I93:I100)</f>
        <v>0</v>
      </c>
      <c r="J92" s="160"/>
      <c r="K92" s="160">
        <f>SUM(K93:K100)</f>
        <v>0</v>
      </c>
      <c r="L92" s="160"/>
      <c r="M92" s="160">
        <f>SUM(M93:M100)</f>
        <v>0</v>
      </c>
      <c r="N92" s="159"/>
      <c r="O92" s="159">
        <f>SUM(O93:O100)</f>
        <v>0.03</v>
      </c>
      <c r="P92" s="159"/>
      <c r="Q92" s="159">
        <f>SUM(Q93:Q100)</f>
        <v>0.03</v>
      </c>
      <c r="R92" s="160"/>
      <c r="S92" s="160"/>
      <c r="T92" s="160"/>
      <c r="U92" s="160"/>
      <c r="V92" s="160">
        <f>SUM(V93:V100)</f>
        <v>2.6100000000000003</v>
      </c>
      <c r="W92" s="160"/>
      <c r="X92" s="160"/>
      <c r="Y92" s="160"/>
      <c r="AG92" t="s">
        <v>117</v>
      </c>
    </row>
    <row r="93" spans="1:60" ht="22.5" outlineLevel="1" x14ac:dyDescent="0.2">
      <c r="A93" s="168">
        <v>37</v>
      </c>
      <c r="B93" s="169" t="s">
        <v>240</v>
      </c>
      <c r="C93" s="183" t="s">
        <v>241</v>
      </c>
      <c r="D93" s="170" t="s">
        <v>139</v>
      </c>
      <c r="E93" s="171">
        <v>13.904999999999999</v>
      </c>
      <c r="F93" s="172"/>
      <c r="G93" s="173">
        <f>ROUND(E93*F93,2)</f>
        <v>0</v>
      </c>
      <c r="H93" s="156"/>
      <c r="I93" s="155">
        <f>ROUND(E93*H93,2)</f>
        <v>0</v>
      </c>
      <c r="J93" s="156"/>
      <c r="K93" s="155">
        <f>ROUND(E93*J93,2)</f>
        <v>0</v>
      </c>
      <c r="L93" s="155">
        <v>21</v>
      </c>
      <c r="M93" s="155">
        <f>G93*(1+L93/100)</f>
        <v>0</v>
      </c>
      <c r="N93" s="154">
        <v>0</v>
      </c>
      <c r="O93" s="154">
        <f>ROUND(E93*N93,2)</f>
        <v>0</v>
      </c>
      <c r="P93" s="154">
        <v>2E-3</v>
      </c>
      <c r="Q93" s="154">
        <f>ROUND(E93*P93,2)</f>
        <v>0.03</v>
      </c>
      <c r="R93" s="155"/>
      <c r="S93" s="155" t="s">
        <v>134</v>
      </c>
      <c r="T93" s="155" t="s">
        <v>134</v>
      </c>
      <c r="U93" s="155">
        <v>3.7999999999999999E-2</v>
      </c>
      <c r="V93" s="155">
        <f>ROUND(E93*U93,2)</f>
        <v>0.53</v>
      </c>
      <c r="W93" s="155"/>
      <c r="X93" s="155" t="s">
        <v>123</v>
      </c>
      <c r="Y93" s="155" t="s">
        <v>124</v>
      </c>
      <c r="Z93" s="144"/>
      <c r="AA93" s="144"/>
      <c r="AB93" s="144"/>
      <c r="AC93" s="144"/>
      <c r="AD93" s="144"/>
      <c r="AE93" s="144"/>
      <c r="AF93" s="144"/>
      <c r="AG93" s="144" t="s">
        <v>125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2" x14ac:dyDescent="0.2">
      <c r="A94" s="151"/>
      <c r="B94" s="152"/>
      <c r="C94" s="184" t="s">
        <v>223</v>
      </c>
      <c r="D94" s="157"/>
      <c r="E94" s="158">
        <v>13.904999999999999</v>
      </c>
      <c r="F94" s="155"/>
      <c r="G94" s="15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4"/>
      <c r="AA94" s="144"/>
      <c r="AB94" s="144"/>
      <c r="AC94" s="144"/>
      <c r="AD94" s="144"/>
      <c r="AE94" s="144"/>
      <c r="AF94" s="144"/>
      <c r="AG94" s="144" t="s">
        <v>136</v>
      </c>
      <c r="AH94" s="144">
        <v>0</v>
      </c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ht="22.5" outlineLevel="1" x14ac:dyDescent="0.2">
      <c r="A95" s="168">
        <v>38</v>
      </c>
      <c r="B95" s="169" t="s">
        <v>242</v>
      </c>
      <c r="C95" s="183" t="s">
        <v>243</v>
      </c>
      <c r="D95" s="170" t="s">
        <v>139</v>
      </c>
      <c r="E95" s="171">
        <v>13.904999999999999</v>
      </c>
      <c r="F95" s="172"/>
      <c r="G95" s="173">
        <f>ROUND(E95*F95,2)</f>
        <v>0</v>
      </c>
      <c r="H95" s="156"/>
      <c r="I95" s="155">
        <f>ROUND(E95*H95,2)</f>
        <v>0</v>
      </c>
      <c r="J95" s="156"/>
      <c r="K95" s="155">
        <f>ROUND(E95*J95,2)</f>
        <v>0</v>
      </c>
      <c r="L95" s="155">
        <v>21</v>
      </c>
      <c r="M95" s="155">
        <f>G95*(1+L95/100)</f>
        <v>0</v>
      </c>
      <c r="N95" s="154">
        <v>0</v>
      </c>
      <c r="O95" s="154">
        <f>ROUND(E95*N95,2)</f>
        <v>0</v>
      </c>
      <c r="P95" s="154">
        <v>0</v>
      </c>
      <c r="Q95" s="154">
        <f>ROUND(E95*P95,2)</f>
        <v>0</v>
      </c>
      <c r="R95" s="155"/>
      <c r="S95" s="155" t="s">
        <v>134</v>
      </c>
      <c r="T95" s="155" t="s">
        <v>134</v>
      </c>
      <c r="U95" s="155">
        <v>0.08</v>
      </c>
      <c r="V95" s="155">
        <f>ROUND(E95*U95,2)</f>
        <v>1.1100000000000001</v>
      </c>
      <c r="W95" s="155"/>
      <c r="X95" s="155" t="s">
        <v>123</v>
      </c>
      <c r="Y95" s="155" t="s">
        <v>124</v>
      </c>
      <c r="Z95" s="144"/>
      <c r="AA95" s="144"/>
      <c r="AB95" s="144"/>
      <c r="AC95" s="144"/>
      <c r="AD95" s="144"/>
      <c r="AE95" s="144"/>
      <c r="AF95" s="144"/>
      <c r="AG95" s="144" t="s">
        <v>221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2" x14ac:dyDescent="0.2">
      <c r="A96" s="151"/>
      <c r="B96" s="152"/>
      <c r="C96" s="184" t="s">
        <v>223</v>
      </c>
      <c r="D96" s="157"/>
      <c r="E96" s="158">
        <v>13.904999999999999</v>
      </c>
      <c r="F96" s="155"/>
      <c r="G96" s="155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4"/>
      <c r="AA96" s="144"/>
      <c r="AB96" s="144"/>
      <c r="AC96" s="144"/>
      <c r="AD96" s="144"/>
      <c r="AE96" s="144"/>
      <c r="AF96" s="144"/>
      <c r="AG96" s="144" t="s">
        <v>136</v>
      </c>
      <c r="AH96" s="144">
        <v>0</v>
      </c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1" x14ac:dyDescent="0.2">
      <c r="A97" s="174">
        <v>39</v>
      </c>
      <c r="B97" s="175" t="s">
        <v>244</v>
      </c>
      <c r="C97" s="182" t="s">
        <v>245</v>
      </c>
      <c r="D97" s="176" t="s">
        <v>139</v>
      </c>
      <c r="E97" s="177">
        <v>13.904999999999999</v>
      </c>
      <c r="F97" s="178"/>
      <c r="G97" s="179">
        <f>ROUND(E97*F97,2)</f>
        <v>0</v>
      </c>
      <c r="H97" s="156"/>
      <c r="I97" s="155">
        <f>ROUND(E97*H97,2)</f>
        <v>0</v>
      </c>
      <c r="J97" s="156"/>
      <c r="K97" s="155">
        <f>ROUND(E97*J97,2)</f>
        <v>0</v>
      </c>
      <c r="L97" s="155">
        <v>21</v>
      </c>
      <c r="M97" s="155">
        <f>G97*(1+L97/100)</f>
        <v>0</v>
      </c>
      <c r="N97" s="154">
        <v>1.0000000000000001E-5</v>
      </c>
      <c r="O97" s="154">
        <f>ROUND(E97*N97,2)</f>
        <v>0</v>
      </c>
      <c r="P97" s="154">
        <v>0</v>
      </c>
      <c r="Q97" s="154">
        <f>ROUND(E97*P97,2)</f>
        <v>0</v>
      </c>
      <c r="R97" s="155"/>
      <c r="S97" s="155" t="s">
        <v>134</v>
      </c>
      <c r="T97" s="155" t="s">
        <v>134</v>
      </c>
      <c r="U97" s="155">
        <v>7.0000000000000007E-2</v>
      </c>
      <c r="V97" s="155">
        <f>ROUND(E97*U97,2)</f>
        <v>0.97</v>
      </c>
      <c r="W97" s="155"/>
      <c r="X97" s="155" t="s">
        <v>123</v>
      </c>
      <c r="Y97" s="155" t="s">
        <v>124</v>
      </c>
      <c r="Z97" s="144"/>
      <c r="AA97" s="144"/>
      <c r="AB97" s="144"/>
      <c r="AC97" s="144"/>
      <c r="AD97" s="144"/>
      <c r="AE97" s="144"/>
      <c r="AF97" s="144"/>
      <c r="AG97" s="144" t="s">
        <v>221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1" x14ac:dyDescent="0.2">
      <c r="A98" s="168">
        <v>40</v>
      </c>
      <c r="B98" s="169" t="s">
        <v>246</v>
      </c>
      <c r="C98" s="183" t="s">
        <v>247</v>
      </c>
      <c r="D98" s="170" t="s">
        <v>133</v>
      </c>
      <c r="E98" s="171">
        <v>1.4600299999999999</v>
      </c>
      <c r="F98" s="172"/>
      <c r="G98" s="173">
        <f>ROUND(E98*F98,2)</f>
        <v>0</v>
      </c>
      <c r="H98" s="156"/>
      <c r="I98" s="155">
        <f>ROUND(E98*H98,2)</f>
        <v>0</v>
      </c>
      <c r="J98" s="156"/>
      <c r="K98" s="155">
        <f>ROUND(E98*J98,2)</f>
        <v>0</v>
      </c>
      <c r="L98" s="155">
        <v>21</v>
      </c>
      <c r="M98" s="155">
        <f>G98*(1+L98/100)</f>
        <v>0</v>
      </c>
      <c r="N98" s="154">
        <v>0.02</v>
      </c>
      <c r="O98" s="154">
        <f>ROUND(E98*N98,2)</f>
        <v>0.03</v>
      </c>
      <c r="P98" s="154">
        <v>0</v>
      </c>
      <c r="Q98" s="154">
        <f>ROUND(E98*P98,2)</f>
        <v>0</v>
      </c>
      <c r="R98" s="155" t="s">
        <v>248</v>
      </c>
      <c r="S98" s="155" t="s">
        <v>134</v>
      </c>
      <c r="T98" s="155" t="s">
        <v>134</v>
      </c>
      <c r="U98" s="155">
        <v>0</v>
      </c>
      <c r="V98" s="155">
        <f>ROUND(E98*U98,2)</f>
        <v>0</v>
      </c>
      <c r="W98" s="155"/>
      <c r="X98" s="155" t="s">
        <v>249</v>
      </c>
      <c r="Y98" s="155" t="s">
        <v>124</v>
      </c>
      <c r="Z98" s="144"/>
      <c r="AA98" s="144"/>
      <c r="AB98" s="144"/>
      <c r="AC98" s="144"/>
      <c r="AD98" s="144"/>
      <c r="AE98" s="144"/>
      <c r="AF98" s="144"/>
      <c r="AG98" s="144" t="s">
        <v>250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2" x14ac:dyDescent="0.2">
      <c r="A99" s="151"/>
      <c r="B99" s="152"/>
      <c r="C99" s="184" t="s">
        <v>251</v>
      </c>
      <c r="D99" s="157"/>
      <c r="E99" s="158">
        <v>1.4600299999999999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4"/>
      <c r="AA99" s="144"/>
      <c r="AB99" s="144"/>
      <c r="AC99" s="144"/>
      <c r="AD99" s="144"/>
      <c r="AE99" s="144"/>
      <c r="AF99" s="144"/>
      <c r="AG99" s="144" t="s">
        <v>136</v>
      </c>
      <c r="AH99" s="144">
        <v>0</v>
      </c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51">
        <v>41</v>
      </c>
      <c r="B100" s="152" t="s">
        <v>252</v>
      </c>
      <c r="C100" s="185" t="s">
        <v>253</v>
      </c>
      <c r="D100" s="153" t="s">
        <v>0</v>
      </c>
      <c r="E100" s="180"/>
      <c r="F100" s="156"/>
      <c r="G100" s="155">
        <f>ROUND(E100*F100,2)</f>
        <v>0</v>
      </c>
      <c r="H100" s="156"/>
      <c r="I100" s="155">
        <f>ROUND(E100*H100,2)</f>
        <v>0</v>
      </c>
      <c r="J100" s="156"/>
      <c r="K100" s="155">
        <f>ROUND(E100*J100,2)</f>
        <v>0</v>
      </c>
      <c r="L100" s="155">
        <v>21</v>
      </c>
      <c r="M100" s="155">
        <f>G100*(1+L100/100)</f>
        <v>0</v>
      </c>
      <c r="N100" s="154">
        <v>0</v>
      </c>
      <c r="O100" s="154">
        <f>ROUND(E100*N100,2)</f>
        <v>0</v>
      </c>
      <c r="P100" s="154">
        <v>0</v>
      </c>
      <c r="Q100" s="154">
        <f>ROUND(E100*P100,2)</f>
        <v>0</v>
      </c>
      <c r="R100" s="155"/>
      <c r="S100" s="155" t="s">
        <v>134</v>
      </c>
      <c r="T100" s="155" t="s">
        <v>134</v>
      </c>
      <c r="U100" s="155">
        <v>0</v>
      </c>
      <c r="V100" s="155">
        <f>ROUND(E100*U100,2)</f>
        <v>0</v>
      </c>
      <c r="W100" s="155"/>
      <c r="X100" s="155" t="s">
        <v>211</v>
      </c>
      <c r="Y100" s="155" t="s">
        <v>124</v>
      </c>
      <c r="Z100" s="144"/>
      <c r="AA100" s="144"/>
      <c r="AB100" s="144"/>
      <c r="AC100" s="144"/>
      <c r="AD100" s="144"/>
      <c r="AE100" s="144"/>
      <c r="AF100" s="144"/>
      <c r="AG100" s="144" t="s">
        <v>212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x14ac:dyDescent="0.2">
      <c r="A101" s="161" t="s">
        <v>116</v>
      </c>
      <c r="B101" s="162" t="s">
        <v>73</v>
      </c>
      <c r="C101" s="181" t="s">
        <v>74</v>
      </c>
      <c r="D101" s="163"/>
      <c r="E101" s="164"/>
      <c r="F101" s="165"/>
      <c r="G101" s="166">
        <f>SUMIF(AG102:AG104,"&lt;&gt;NOR",G102:G104)</f>
        <v>0</v>
      </c>
      <c r="H101" s="160"/>
      <c r="I101" s="160">
        <f>SUM(I102:I104)</f>
        <v>0</v>
      </c>
      <c r="J101" s="160"/>
      <c r="K101" s="160">
        <f>SUM(K102:K104)</f>
        <v>0</v>
      </c>
      <c r="L101" s="160"/>
      <c r="M101" s="160">
        <f>SUM(M102:M104)</f>
        <v>0</v>
      </c>
      <c r="N101" s="159"/>
      <c r="O101" s="159">
        <f>SUM(O102:O104)</f>
        <v>0</v>
      </c>
      <c r="P101" s="159"/>
      <c r="Q101" s="159">
        <f>SUM(Q102:Q104)</f>
        <v>0</v>
      </c>
      <c r="R101" s="160"/>
      <c r="S101" s="160"/>
      <c r="T101" s="160"/>
      <c r="U101" s="160"/>
      <c r="V101" s="160">
        <f>SUM(V102:V104)</f>
        <v>0</v>
      </c>
      <c r="W101" s="160"/>
      <c r="X101" s="160"/>
      <c r="Y101" s="160"/>
      <c r="AG101" t="s">
        <v>117</v>
      </c>
    </row>
    <row r="102" spans="1:60" outlineLevel="1" x14ac:dyDescent="0.2">
      <c r="A102" s="168">
        <v>42</v>
      </c>
      <c r="B102" s="169" t="s">
        <v>254</v>
      </c>
      <c r="C102" s="183" t="s">
        <v>255</v>
      </c>
      <c r="D102" s="170" t="s">
        <v>143</v>
      </c>
      <c r="E102" s="171">
        <v>3.3</v>
      </c>
      <c r="F102" s="172"/>
      <c r="G102" s="173">
        <f>ROUND(E102*F102,2)</f>
        <v>0</v>
      </c>
      <c r="H102" s="156"/>
      <c r="I102" s="155">
        <f>ROUND(E102*H102,2)</f>
        <v>0</v>
      </c>
      <c r="J102" s="156"/>
      <c r="K102" s="155">
        <f>ROUND(E102*J102,2)</f>
        <v>0</v>
      </c>
      <c r="L102" s="155">
        <v>21</v>
      </c>
      <c r="M102" s="155">
        <f>G102*(1+L102/100)</f>
        <v>0</v>
      </c>
      <c r="N102" s="154">
        <v>0</v>
      </c>
      <c r="O102" s="154">
        <f>ROUND(E102*N102,2)</f>
        <v>0</v>
      </c>
      <c r="P102" s="154">
        <v>0</v>
      </c>
      <c r="Q102" s="154">
        <f>ROUND(E102*P102,2)</f>
        <v>0</v>
      </c>
      <c r="R102" s="155"/>
      <c r="S102" s="155" t="s">
        <v>121</v>
      </c>
      <c r="T102" s="155" t="s">
        <v>122</v>
      </c>
      <c r="U102" s="155">
        <v>0</v>
      </c>
      <c r="V102" s="155">
        <f>ROUND(E102*U102,2)</f>
        <v>0</v>
      </c>
      <c r="W102" s="155"/>
      <c r="X102" s="155" t="s">
        <v>123</v>
      </c>
      <c r="Y102" s="155" t="s">
        <v>124</v>
      </c>
      <c r="Z102" s="144"/>
      <c r="AA102" s="144"/>
      <c r="AB102" s="144"/>
      <c r="AC102" s="144"/>
      <c r="AD102" s="144"/>
      <c r="AE102" s="144"/>
      <c r="AF102" s="144"/>
      <c r="AG102" s="144" t="s">
        <v>125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2" x14ac:dyDescent="0.2">
      <c r="A103" s="151"/>
      <c r="B103" s="152"/>
      <c r="C103" s="184" t="s">
        <v>256</v>
      </c>
      <c r="D103" s="157"/>
      <c r="E103" s="158">
        <v>3.3</v>
      </c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4"/>
      <c r="AA103" s="144"/>
      <c r="AB103" s="144"/>
      <c r="AC103" s="144"/>
      <c r="AD103" s="144"/>
      <c r="AE103" s="144"/>
      <c r="AF103" s="144"/>
      <c r="AG103" s="144" t="s">
        <v>136</v>
      </c>
      <c r="AH103" s="144">
        <v>0</v>
      </c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51">
        <v>43</v>
      </c>
      <c r="B104" s="152" t="s">
        <v>257</v>
      </c>
      <c r="C104" s="185" t="s">
        <v>258</v>
      </c>
      <c r="D104" s="153" t="s">
        <v>0</v>
      </c>
      <c r="E104" s="180"/>
      <c r="F104" s="156"/>
      <c r="G104" s="155">
        <f>ROUND(E104*F104,2)</f>
        <v>0</v>
      </c>
      <c r="H104" s="156"/>
      <c r="I104" s="155">
        <f>ROUND(E104*H104,2)</f>
        <v>0</v>
      </c>
      <c r="J104" s="156"/>
      <c r="K104" s="155">
        <f>ROUND(E104*J104,2)</f>
        <v>0</v>
      </c>
      <c r="L104" s="155">
        <v>21</v>
      </c>
      <c r="M104" s="155">
        <f>G104*(1+L104/100)</f>
        <v>0</v>
      </c>
      <c r="N104" s="154">
        <v>0</v>
      </c>
      <c r="O104" s="154">
        <f>ROUND(E104*N104,2)</f>
        <v>0</v>
      </c>
      <c r="P104" s="154">
        <v>0</v>
      </c>
      <c r="Q104" s="154">
        <f>ROUND(E104*P104,2)</f>
        <v>0</v>
      </c>
      <c r="R104" s="155"/>
      <c r="S104" s="155" t="s">
        <v>134</v>
      </c>
      <c r="T104" s="155" t="s">
        <v>134</v>
      </c>
      <c r="U104" s="155">
        <v>0</v>
      </c>
      <c r="V104" s="155">
        <f>ROUND(E104*U104,2)</f>
        <v>0</v>
      </c>
      <c r="W104" s="155"/>
      <c r="X104" s="155" t="s">
        <v>211</v>
      </c>
      <c r="Y104" s="155" t="s">
        <v>124</v>
      </c>
      <c r="Z104" s="144"/>
      <c r="AA104" s="144"/>
      <c r="AB104" s="144"/>
      <c r="AC104" s="144"/>
      <c r="AD104" s="144"/>
      <c r="AE104" s="144"/>
      <c r="AF104" s="144"/>
      <c r="AG104" s="144" t="s">
        <v>212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x14ac:dyDescent="0.2">
      <c r="A105" s="161" t="s">
        <v>116</v>
      </c>
      <c r="B105" s="162" t="s">
        <v>75</v>
      </c>
      <c r="C105" s="181" t="s">
        <v>76</v>
      </c>
      <c r="D105" s="163"/>
      <c r="E105" s="164"/>
      <c r="F105" s="165"/>
      <c r="G105" s="166">
        <f>SUMIF(AG106:AG107,"&lt;&gt;NOR",G106:G107)</f>
        <v>0</v>
      </c>
      <c r="H105" s="160"/>
      <c r="I105" s="160">
        <f>SUM(I106:I107)</f>
        <v>0</v>
      </c>
      <c r="J105" s="160"/>
      <c r="K105" s="160">
        <f>SUM(K106:K107)</f>
        <v>0</v>
      </c>
      <c r="L105" s="160"/>
      <c r="M105" s="160">
        <f>SUM(M106:M107)</f>
        <v>0</v>
      </c>
      <c r="N105" s="159"/>
      <c r="O105" s="159">
        <f>SUM(O106:O107)</f>
        <v>0</v>
      </c>
      <c r="P105" s="159"/>
      <c r="Q105" s="159">
        <f>SUM(Q106:Q107)</f>
        <v>0</v>
      </c>
      <c r="R105" s="160"/>
      <c r="S105" s="160"/>
      <c r="T105" s="160"/>
      <c r="U105" s="160"/>
      <c r="V105" s="160">
        <f>SUM(V106:V107)</f>
        <v>0</v>
      </c>
      <c r="W105" s="160"/>
      <c r="X105" s="160"/>
      <c r="Y105" s="160"/>
      <c r="AG105" t="s">
        <v>117</v>
      </c>
    </row>
    <row r="106" spans="1:60" outlineLevel="1" x14ac:dyDescent="0.2">
      <c r="A106" s="168">
        <v>44</v>
      </c>
      <c r="B106" s="169" t="s">
        <v>259</v>
      </c>
      <c r="C106" s="183" t="s">
        <v>260</v>
      </c>
      <c r="D106" s="170" t="s">
        <v>177</v>
      </c>
      <c r="E106" s="171">
        <v>2</v>
      </c>
      <c r="F106" s="172"/>
      <c r="G106" s="173">
        <f>ROUND(E106*F106,2)</f>
        <v>0</v>
      </c>
      <c r="H106" s="156"/>
      <c r="I106" s="155">
        <f>ROUND(E106*H106,2)</f>
        <v>0</v>
      </c>
      <c r="J106" s="156"/>
      <c r="K106" s="155">
        <f>ROUND(E106*J106,2)</f>
        <v>0</v>
      </c>
      <c r="L106" s="155">
        <v>21</v>
      </c>
      <c r="M106" s="155">
        <f>G106*(1+L106/100)</f>
        <v>0</v>
      </c>
      <c r="N106" s="154">
        <v>0</v>
      </c>
      <c r="O106" s="154">
        <f>ROUND(E106*N106,2)</f>
        <v>0</v>
      </c>
      <c r="P106" s="154">
        <v>0</v>
      </c>
      <c r="Q106" s="154">
        <f>ROUND(E106*P106,2)</f>
        <v>0</v>
      </c>
      <c r="R106" s="155"/>
      <c r="S106" s="155" t="s">
        <v>121</v>
      </c>
      <c r="T106" s="155" t="s">
        <v>122</v>
      </c>
      <c r="U106" s="155">
        <v>0</v>
      </c>
      <c r="V106" s="155">
        <f>ROUND(E106*U106,2)</f>
        <v>0</v>
      </c>
      <c r="W106" s="155"/>
      <c r="X106" s="155" t="s">
        <v>123</v>
      </c>
      <c r="Y106" s="155" t="s">
        <v>124</v>
      </c>
      <c r="Z106" s="144"/>
      <c r="AA106" s="144"/>
      <c r="AB106" s="144"/>
      <c r="AC106" s="144"/>
      <c r="AD106" s="144"/>
      <c r="AE106" s="144"/>
      <c r="AF106" s="144"/>
      <c r="AG106" s="144" t="s">
        <v>125</v>
      </c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2">
      <c r="A107" s="151">
        <v>45</v>
      </c>
      <c r="B107" s="152" t="s">
        <v>261</v>
      </c>
      <c r="C107" s="185" t="s">
        <v>262</v>
      </c>
      <c r="D107" s="153" t="s">
        <v>0</v>
      </c>
      <c r="E107" s="180"/>
      <c r="F107" s="156"/>
      <c r="G107" s="155">
        <f>ROUND(E107*F107,2)</f>
        <v>0</v>
      </c>
      <c r="H107" s="156"/>
      <c r="I107" s="155">
        <f>ROUND(E107*H107,2)</f>
        <v>0</v>
      </c>
      <c r="J107" s="156"/>
      <c r="K107" s="155">
        <f>ROUND(E107*J107,2)</f>
        <v>0</v>
      </c>
      <c r="L107" s="155">
        <v>21</v>
      </c>
      <c r="M107" s="155">
        <f>G107*(1+L107/100)</f>
        <v>0</v>
      </c>
      <c r="N107" s="154">
        <v>0</v>
      </c>
      <c r="O107" s="154">
        <f>ROUND(E107*N107,2)</f>
        <v>0</v>
      </c>
      <c r="P107" s="154">
        <v>0</v>
      </c>
      <c r="Q107" s="154">
        <f>ROUND(E107*P107,2)</f>
        <v>0</v>
      </c>
      <c r="R107" s="155"/>
      <c r="S107" s="155" t="s">
        <v>134</v>
      </c>
      <c r="T107" s="155" t="s">
        <v>134</v>
      </c>
      <c r="U107" s="155">
        <v>0</v>
      </c>
      <c r="V107" s="155">
        <f>ROUND(E107*U107,2)</f>
        <v>0</v>
      </c>
      <c r="W107" s="155"/>
      <c r="X107" s="155" t="s">
        <v>211</v>
      </c>
      <c r="Y107" s="155" t="s">
        <v>124</v>
      </c>
      <c r="Z107" s="144"/>
      <c r="AA107" s="144"/>
      <c r="AB107" s="144"/>
      <c r="AC107" s="144"/>
      <c r="AD107" s="144"/>
      <c r="AE107" s="144"/>
      <c r="AF107" s="144"/>
      <c r="AG107" s="144" t="s">
        <v>212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x14ac:dyDescent="0.2">
      <c r="A108" s="161" t="s">
        <v>116</v>
      </c>
      <c r="B108" s="162" t="s">
        <v>77</v>
      </c>
      <c r="C108" s="181" t="s">
        <v>78</v>
      </c>
      <c r="D108" s="163"/>
      <c r="E108" s="164"/>
      <c r="F108" s="165"/>
      <c r="G108" s="166">
        <f>SUMIF(AG109:AG119,"&lt;&gt;NOR",G109:G119)</f>
        <v>0</v>
      </c>
      <c r="H108" s="160"/>
      <c r="I108" s="160">
        <f>SUM(I109:I119)</f>
        <v>0</v>
      </c>
      <c r="J108" s="160"/>
      <c r="K108" s="160">
        <f>SUM(K109:K119)</f>
        <v>0</v>
      </c>
      <c r="L108" s="160"/>
      <c r="M108" s="160">
        <f>SUM(M109:M119)</f>
        <v>0</v>
      </c>
      <c r="N108" s="159"/>
      <c r="O108" s="159">
        <f>SUM(O109:O119)</f>
        <v>0.4</v>
      </c>
      <c r="P108" s="159"/>
      <c r="Q108" s="159">
        <f>SUM(Q109:Q119)</f>
        <v>0</v>
      </c>
      <c r="R108" s="160"/>
      <c r="S108" s="160"/>
      <c r="T108" s="160"/>
      <c r="U108" s="160"/>
      <c r="V108" s="160">
        <f>SUM(V109:V119)</f>
        <v>17.009999999999998</v>
      </c>
      <c r="W108" s="160"/>
      <c r="X108" s="160"/>
      <c r="Y108" s="160"/>
      <c r="AG108" t="s">
        <v>117</v>
      </c>
    </row>
    <row r="109" spans="1:60" outlineLevel="1" x14ac:dyDescent="0.2">
      <c r="A109" s="174">
        <v>46</v>
      </c>
      <c r="B109" s="175" t="s">
        <v>263</v>
      </c>
      <c r="C109" s="182" t="s">
        <v>264</v>
      </c>
      <c r="D109" s="176" t="s">
        <v>139</v>
      </c>
      <c r="E109" s="177">
        <v>13.904999999999999</v>
      </c>
      <c r="F109" s="178"/>
      <c r="G109" s="179">
        <f>ROUND(E109*F109,2)</f>
        <v>0</v>
      </c>
      <c r="H109" s="156"/>
      <c r="I109" s="155">
        <f>ROUND(E109*H109,2)</f>
        <v>0</v>
      </c>
      <c r="J109" s="156"/>
      <c r="K109" s="155">
        <f>ROUND(E109*J109,2)</f>
        <v>0</v>
      </c>
      <c r="L109" s="155">
        <v>21</v>
      </c>
      <c r="M109" s="155">
        <f>G109*(1+L109/100)</f>
        <v>0</v>
      </c>
      <c r="N109" s="154">
        <v>2.1000000000000001E-4</v>
      </c>
      <c r="O109" s="154">
        <f>ROUND(E109*N109,2)</f>
        <v>0</v>
      </c>
      <c r="P109" s="154">
        <v>0</v>
      </c>
      <c r="Q109" s="154">
        <f>ROUND(E109*P109,2)</f>
        <v>0</v>
      </c>
      <c r="R109" s="155"/>
      <c r="S109" s="155" t="s">
        <v>134</v>
      </c>
      <c r="T109" s="155" t="s">
        <v>134</v>
      </c>
      <c r="U109" s="155">
        <v>0.05</v>
      </c>
      <c r="V109" s="155">
        <f>ROUND(E109*U109,2)</f>
        <v>0.7</v>
      </c>
      <c r="W109" s="155"/>
      <c r="X109" s="155" t="s">
        <v>123</v>
      </c>
      <c r="Y109" s="155" t="s">
        <v>124</v>
      </c>
      <c r="Z109" s="144"/>
      <c r="AA109" s="144"/>
      <c r="AB109" s="144"/>
      <c r="AC109" s="144"/>
      <c r="AD109" s="144"/>
      <c r="AE109" s="144"/>
      <c r="AF109" s="144"/>
      <c r="AG109" s="144" t="s">
        <v>221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ht="22.5" outlineLevel="1" x14ac:dyDescent="0.2">
      <c r="A110" s="168">
        <v>47</v>
      </c>
      <c r="B110" s="169" t="s">
        <v>265</v>
      </c>
      <c r="C110" s="183" t="s">
        <v>266</v>
      </c>
      <c r="D110" s="170" t="s">
        <v>139</v>
      </c>
      <c r="E110" s="171">
        <v>13.904999999999999</v>
      </c>
      <c r="F110" s="172"/>
      <c r="G110" s="173">
        <f>ROUND(E110*F110,2)</f>
        <v>0</v>
      </c>
      <c r="H110" s="156"/>
      <c r="I110" s="155">
        <f>ROUND(E110*H110,2)</f>
        <v>0</v>
      </c>
      <c r="J110" s="156"/>
      <c r="K110" s="155">
        <f>ROUND(E110*J110,2)</f>
        <v>0</v>
      </c>
      <c r="L110" s="155">
        <v>21</v>
      </c>
      <c r="M110" s="155">
        <f>G110*(1+L110/100)</f>
        <v>0</v>
      </c>
      <c r="N110" s="154">
        <v>5.0400000000000002E-3</v>
      </c>
      <c r="O110" s="154">
        <f>ROUND(E110*N110,2)</f>
        <v>7.0000000000000007E-2</v>
      </c>
      <c r="P110" s="154">
        <v>0</v>
      </c>
      <c r="Q110" s="154">
        <f>ROUND(E110*P110,2)</f>
        <v>0</v>
      </c>
      <c r="R110" s="155"/>
      <c r="S110" s="155" t="s">
        <v>134</v>
      </c>
      <c r="T110" s="155" t="s">
        <v>134</v>
      </c>
      <c r="U110" s="155">
        <v>0.97799999999999998</v>
      </c>
      <c r="V110" s="155">
        <f>ROUND(E110*U110,2)</f>
        <v>13.6</v>
      </c>
      <c r="W110" s="155"/>
      <c r="X110" s="155" t="s">
        <v>123</v>
      </c>
      <c r="Y110" s="155" t="s">
        <v>124</v>
      </c>
      <c r="Z110" s="144"/>
      <c r="AA110" s="144"/>
      <c r="AB110" s="144"/>
      <c r="AC110" s="144"/>
      <c r="AD110" s="144"/>
      <c r="AE110" s="144"/>
      <c r="AF110" s="144"/>
      <c r="AG110" s="144" t="s">
        <v>221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2" x14ac:dyDescent="0.2">
      <c r="A111" s="151"/>
      <c r="B111" s="152"/>
      <c r="C111" s="184" t="s">
        <v>223</v>
      </c>
      <c r="D111" s="157"/>
      <c r="E111" s="158">
        <v>13.904999999999999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4"/>
      <c r="AA111" s="144"/>
      <c r="AB111" s="144"/>
      <c r="AC111" s="144"/>
      <c r="AD111" s="144"/>
      <c r="AE111" s="144"/>
      <c r="AF111" s="144"/>
      <c r="AG111" s="144" t="s">
        <v>136</v>
      </c>
      <c r="AH111" s="144">
        <v>0</v>
      </c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68">
        <v>48</v>
      </c>
      <c r="B112" s="169" t="s">
        <v>267</v>
      </c>
      <c r="C112" s="183" t="s">
        <v>268</v>
      </c>
      <c r="D112" s="170" t="s">
        <v>143</v>
      </c>
      <c r="E112" s="171">
        <v>38.700000000000003</v>
      </c>
      <c r="F112" s="172"/>
      <c r="G112" s="173">
        <f>ROUND(E112*F112,2)</f>
        <v>0</v>
      </c>
      <c r="H112" s="156"/>
      <c r="I112" s="155">
        <f>ROUND(E112*H112,2)</f>
        <v>0</v>
      </c>
      <c r="J112" s="156"/>
      <c r="K112" s="155">
        <f>ROUND(E112*J112,2)</f>
        <v>0</v>
      </c>
      <c r="L112" s="155">
        <v>21</v>
      </c>
      <c r="M112" s="155">
        <f>G112*(1+L112/100)</f>
        <v>0</v>
      </c>
      <c r="N112" s="154">
        <v>4.0000000000000003E-5</v>
      </c>
      <c r="O112" s="154">
        <f>ROUND(E112*N112,2)</f>
        <v>0</v>
      </c>
      <c r="P112" s="154">
        <v>0</v>
      </c>
      <c r="Q112" s="154">
        <f>ROUND(E112*P112,2)</f>
        <v>0</v>
      </c>
      <c r="R112" s="155"/>
      <c r="S112" s="155" t="s">
        <v>134</v>
      </c>
      <c r="T112" s="155" t="s">
        <v>134</v>
      </c>
      <c r="U112" s="155">
        <v>7.0000000000000007E-2</v>
      </c>
      <c r="V112" s="155">
        <f>ROUND(E112*U112,2)</f>
        <v>2.71</v>
      </c>
      <c r="W112" s="155"/>
      <c r="X112" s="155" t="s">
        <v>123</v>
      </c>
      <c r="Y112" s="155" t="s">
        <v>124</v>
      </c>
      <c r="Z112" s="144"/>
      <c r="AA112" s="144"/>
      <c r="AB112" s="144"/>
      <c r="AC112" s="144"/>
      <c r="AD112" s="144"/>
      <c r="AE112" s="144"/>
      <c r="AF112" s="144"/>
      <c r="AG112" s="144" t="s">
        <v>221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2" x14ac:dyDescent="0.2">
      <c r="A113" s="151"/>
      <c r="B113" s="152"/>
      <c r="C113" s="184" t="s">
        <v>228</v>
      </c>
      <c r="D113" s="157"/>
      <c r="E113" s="158">
        <v>19.5</v>
      </c>
      <c r="F113" s="155"/>
      <c r="G113" s="155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4"/>
      <c r="AA113" s="144"/>
      <c r="AB113" s="144"/>
      <c r="AC113" s="144"/>
      <c r="AD113" s="144"/>
      <c r="AE113" s="144"/>
      <c r="AF113" s="144"/>
      <c r="AG113" s="144" t="s">
        <v>136</v>
      </c>
      <c r="AH113" s="144">
        <v>0</v>
      </c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3" x14ac:dyDescent="0.2">
      <c r="A114" s="151"/>
      <c r="B114" s="152"/>
      <c r="C114" s="184" t="s">
        <v>269</v>
      </c>
      <c r="D114" s="157"/>
      <c r="E114" s="158"/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4"/>
      <c r="AA114" s="144"/>
      <c r="AB114" s="144"/>
      <c r="AC114" s="144"/>
      <c r="AD114" s="144"/>
      <c r="AE114" s="144"/>
      <c r="AF114" s="144"/>
      <c r="AG114" s="144" t="s">
        <v>136</v>
      </c>
      <c r="AH114" s="144">
        <v>0</v>
      </c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3" x14ac:dyDescent="0.2">
      <c r="A115" s="151"/>
      <c r="B115" s="152"/>
      <c r="C115" s="184" t="s">
        <v>270</v>
      </c>
      <c r="D115" s="157"/>
      <c r="E115" s="158">
        <v>19.2</v>
      </c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4"/>
      <c r="AA115" s="144"/>
      <c r="AB115" s="144"/>
      <c r="AC115" s="144"/>
      <c r="AD115" s="144"/>
      <c r="AE115" s="144"/>
      <c r="AF115" s="144"/>
      <c r="AG115" s="144" t="s">
        <v>136</v>
      </c>
      <c r="AH115" s="144">
        <v>0</v>
      </c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outlineLevel="1" x14ac:dyDescent="0.2">
      <c r="A116" s="174">
        <v>49</v>
      </c>
      <c r="B116" s="175" t="s">
        <v>271</v>
      </c>
      <c r="C116" s="182" t="s">
        <v>272</v>
      </c>
      <c r="D116" s="176" t="s">
        <v>139</v>
      </c>
      <c r="E116" s="177">
        <v>13.904999999999999</v>
      </c>
      <c r="F116" s="178"/>
      <c r="G116" s="179">
        <f>ROUND(E116*F116,2)</f>
        <v>0</v>
      </c>
      <c r="H116" s="156"/>
      <c r="I116" s="155">
        <f>ROUND(E116*H116,2)</f>
        <v>0</v>
      </c>
      <c r="J116" s="156"/>
      <c r="K116" s="155">
        <f>ROUND(E116*J116,2)</f>
        <v>0</v>
      </c>
      <c r="L116" s="155">
        <v>21</v>
      </c>
      <c r="M116" s="155">
        <f>G116*(1+L116/100)</f>
        <v>0</v>
      </c>
      <c r="N116" s="154">
        <v>4.0000000000000002E-4</v>
      </c>
      <c r="O116" s="154">
        <f>ROUND(E116*N116,2)</f>
        <v>0.01</v>
      </c>
      <c r="P116" s="154">
        <v>0</v>
      </c>
      <c r="Q116" s="154">
        <f>ROUND(E116*P116,2)</f>
        <v>0</v>
      </c>
      <c r="R116" s="155"/>
      <c r="S116" s="155" t="s">
        <v>121</v>
      </c>
      <c r="T116" s="155" t="s">
        <v>122</v>
      </c>
      <c r="U116" s="155">
        <v>0</v>
      </c>
      <c r="V116" s="155">
        <f>ROUND(E116*U116,2)</f>
        <v>0</v>
      </c>
      <c r="W116" s="155"/>
      <c r="X116" s="155" t="s">
        <v>123</v>
      </c>
      <c r="Y116" s="155" t="s">
        <v>124</v>
      </c>
      <c r="Z116" s="144"/>
      <c r="AA116" s="144"/>
      <c r="AB116" s="144"/>
      <c r="AC116" s="144"/>
      <c r="AD116" s="144"/>
      <c r="AE116" s="144"/>
      <c r="AF116" s="144"/>
      <c r="AG116" s="144" t="s">
        <v>221</v>
      </c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1" x14ac:dyDescent="0.2">
      <c r="A117" s="168">
        <v>50</v>
      </c>
      <c r="B117" s="169" t="s">
        <v>273</v>
      </c>
      <c r="C117" s="183" t="s">
        <v>274</v>
      </c>
      <c r="D117" s="170" t="s">
        <v>139</v>
      </c>
      <c r="E117" s="171">
        <v>16.686</v>
      </c>
      <c r="F117" s="172"/>
      <c r="G117" s="173">
        <f>ROUND(E117*F117,2)</f>
        <v>0</v>
      </c>
      <c r="H117" s="156"/>
      <c r="I117" s="155">
        <f>ROUND(E117*H117,2)</f>
        <v>0</v>
      </c>
      <c r="J117" s="156"/>
      <c r="K117" s="155">
        <f>ROUND(E117*J117,2)</f>
        <v>0</v>
      </c>
      <c r="L117" s="155">
        <v>21</v>
      </c>
      <c r="M117" s="155">
        <f>G117*(1+L117/100)</f>
        <v>0</v>
      </c>
      <c r="N117" s="154">
        <v>1.9199999999999998E-2</v>
      </c>
      <c r="O117" s="154">
        <f>ROUND(E117*N117,2)</f>
        <v>0.32</v>
      </c>
      <c r="P117" s="154">
        <v>0</v>
      </c>
      <c r="Q117" s="154">
        <f>ROUND(E117*P117,2)</f>
        <v>0</v>
      </c>
      <c r="R117" s="155"/>
      <c r="S117" s="155" t="s">
        <v>121</v>
      </c>
      <c r="T117" s="155" t="s">
        <v>233</v>
      </c>
      <c r="U117" s="155">
        <v>0</v>
      </c>
      <c r="V117" s="155">
        <f>ROUND(E117*U117,2)</f>
        <v>0</v>
      </c>
      <c r="W117" s="155"/>
      <c r="X117" s="155" t="s">
        <v>249</v>
      </c>
      <c r="Y117" s="155" t="s">
        <v>124</v>
      </c>
      <c r="Z117" s="144"/>
      <c r="AA117" s="144"/>
      <c r="AB117" s="144"/>
      <c r="AC117" s="144"/>
      <c r="AD117" s="144"/>
      <c r="AE117" s="144"/>
      <c r="AF117" s="144"/>
      <c r="AG117" s="144" t="s">
        <v>250</v>
      </c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2" x14ac:dyDescent="0.2">
      <c r="A118" s="151"/>
      <c r="B118" s="152"/>
      <c r="C118" s="184" t="s">
        <v>275</v>
      </c>
      <c r="D118" s="157"/>
      <c r="E118" s="158">
        <v>16.686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4"/>
      <c r="AA118" s="144"/>
      <c r="AB118" s="144"/>
      <c r="AC118" s="144"/>
      <c r="AD118" s="144"/>
      <c r="AE118" s="144"/>
      <c r="AF118" s="144"/>
      <c r="AG118" s="144" t="s">
        <v>136</v>
      </c>
      <c r="AH118" s="144">
        <v>0</v>
      </c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51">
        <v>51</v>
      </c>
      <c r="B119" s="152" t="s">
        <v>276</v>
      </c>
      <c r="C119" s="185" t="s">
        <v>277</v>
      </c>
      <c r="D119" s="153" t="s">
        <v>0</v>
      </c>
      <c r="E119" s="180"/>
      <c r="F119" s="156"/>
      <c r="G119" s="155">
        <f>ROUND(E119*F119,2)</f>
        <v>0</v>
      </c>
      <c r="H119" s="156"/>
      <c r="I119" s="155">
        <f>ROUND(E119*H119,2)</f>
        <v>0</v>
      </c>
      <c r="J119" s="156"/>
      <c r="K119" s="155">
        <f>ROUND(E119*J119,2)</f>
        <v>0</v>
      </c>
      <c r="L119" s="155">
        <v>21</v>
      </c>
      <c r="M119" s="155">
        <f>G119*(1+L119/100)</f>
        <v>0</v>
      </c>
      <c r="N119" s="154">
        <v>0</v>
      </c>
      <c r="O119" s="154">
        <f>ROUND(E119*N119,2)</f>
        <v>0</v>
      </c>
      <c r="P119" s="154">
        <v>0</v>
      </c>
      <c r="Q119" s="154">
        <f>ROUND(E119*P119,2)</f>
        <v>0</v>
      </c>
      <c r="R119" s="155"/>
      <c r="S119" s="155" t="s">
        <v>134</v>
      </c>
      <c r="T119" s="155" t="s">
        <v>134</v>
      </c>
      <c r="U119" s="155">
        <v>0</v>
      </c>
      <c r="V119" s="155">
        <f>ROUND(E119*U119,2)</f>
        <v>0</v>
      </c>
      <c r="W119" s="155"/>
      <c r="X119" s="155" t="s">
        <v>211</v>
      </c>
      <c r="Y119" s="155" t="s">
        <v>124</v>
      </c>
      <c r="Z119" s="144"/>
      <c r="AA119" s="144"/>
      <c r="AB119" s="144"/>
      <c r="AC119" s="144"/>
      <c r="AD119" s="144"/>
      <c r="AE119" s="144"/>
      <c r="AF119" s="144"/>
      <c r="AG119" s="144" t="s">
        <v>212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x14ac:dyDescent="0.2">
      <c r="A120" s="161" t="s">
        <v>116</v>
      </c>
      <c r="B120" s="162" t="s">
        <v>79</v>
      </c>
      <c r="C120" s="181" t="s">
        <v>80</v>
      </c>
      <c r="D120" s="163"/>
      <c r="E120" s="164"/>
      <c r="F120" s="165"/>
      <c r="G120" s="166">
        <f>SUMIF(AG121:AG132,"&lt;&gt;NOR",G121:G132)</f>
        <v>0</v>
      </c>
      <c r="H120" s="160"/>
      <c r="I120" s="160">
        <f>SUM(I121:I132)</f>
        <v>0</v>
      </c>
      <c r="J120" s="160"/>
      <c r="K120" s="160">
        <f>SUM(K121:K132)</f>
        <v>0</v>
      </c>
      <c r="L120" s="160"/>
      <c r="M120" s="160">
        <f>SUM(M121:M132)</f>
        <v>0</v>
      </c>
      <c r="N120" s="159"/>
      <c r="O120" s="159">
        <f>SUM(O121:O132)</f>
        <v>1.29</v>
      </c>
      <c r="P120" s="159"/>
      <c r="Q120" s="159">
        <f>SUM(Q121:Q132)</f>
        <v>0</v>
      </c>
      <c r="R120" s="160"/>
      <c r="S120" s="160"/>
      <c r="T120" s="160"/>
      <c r="U120" s="160"/>
      <c r="V120" s="160">
        <f>SUM(V121:V132)</f>
        <v>60.879999999999995</v>
      </c>
      <c r="W120" s="160"/>
      <c r="X120" s="160"/>
      <c r="Y120" s="160"/>
      <c r="AG120" t="s">
        <v>117</v>
      </c>
    </row>
    <row r="121" spans="1:60" outlineLevel="1" x14ac:dyDescent="0.2">
      <c r="A121" s="174">
        <v>52</v>
      </c>
      <c r="B121" s="175" t="s">
        <v>278</v>
      </c>
      <c r="C121" s="182" t="s">
        <v>279</v>
      </c>
      <c r="D121" s="176" t="s">
        <v>139</v>
      </c>
      <c r="E121" s="177">
        <v>44.32</v>
      </c>
      <c r="F121" s="178"/>
      <c r="G121" s="179">
        <f>ROUND(E121*F121,2)</f>
        <v>0</v>
      </c>
      <c r="H121" s="156"/>
      <c r="I121" s="155">
        <f>ROUND(E121*H121,2)</f>
        <v>0</v>
      </c>
      <c r="J121" s="156"/>
      <c r="K121" s="155">
        <f>ROUND(E121*J121,2)</f>
        <v>0</v>
      </c>
      <c r="L121" s="155">
        <v>21</v>
      </c>
      <c r="M121" s="155">
        <f>G121*(1+L121/100)</f>
        <v>0</v>
      </c>
      <c r="N121" s="154">
        <v>3.0000000000000001E-5</v>
      </c>
      <c r="O121" s="154">
        <f>ROUND(E121*N121,2)</f>
        <v>0</v>
      </c>
      <c r="P121" s="154">
        <v>0</v>
      </c>
      <c r="Q121" s="154">
        <f>ROUND(E121*P121,2)</f>
        <v>0</v>
      </c>
      <c r="R121" s="155"/>
      <c r="S121" s="155" t="s">
        <v>134</v>
      </c>
      <c r="T121" s="155" t="s">
        <v>134</v>
      </c>
      <c r="U121" s="155">
        <v>0.05</v>
      </c>
      <c r="V121" s="155">
        <f>ROUND(E121*U121,2)</f>
        <v>2.2200000000000002</v>
      </c>
      <c r="W121" s="155"/>
      <c r="X121" s="155" t="s">
        <v>123</v>
      </c>
      <c r="Y121" s="155" t="s">
        <v>124</v>
      </c>
      <c r="Z121" s="144"/>
      <c r="AA121" s="144"/>
      <c r="AB121" s="144"/>
      <c r="AC121" s="144"/>
      <c r="AD121" s="144"/>
      <c r="AE121" s="144"/>
      <c r="AF121" s="144"/>
      <c r="AG121" s="144" t="s">
        <v>128</v>
      </c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ht="22.5" outlineLevel="1" x14ac:dyDescent="0.2">
      <c r="A122" s="168">
        <v>53</v>
      </c>
      <c r="B122" s="169" t="s">
        <v>280</v>
      </c>
      <c r="C122" s="183" t="s">
        <v>281</v>
      </c>
      <c r="D122" s="170" t="s">
        <v>139</v>
      </c>
      <c r="E122" s="171">
        <v>44.32</v>
      </c>
      <c r="F122" s="172"/>
      <c r="G122" s="173">
        <f>ROUND(E122*F122,2)</f>
        <v>0</v>
      </c>
      <c r="H122" s="156"/>
      <c r="I122" s="155">
        <f>ROUND(E122*H122,2)</f>
        <v>0</v>
      </c>
      <c r="J122" s="156"/>
      <c r="K122" s="155">
        <f>ROUND(E122*J122,2)</f>
        <v>0</v>
      </c>
      <c r="L122" s="155">
        <v>21</v>
      </c>
      <c r="M122" s="155">
        <f>G122*(1+L122/100)</f>
        <v>0</v>
      </c>
      <c r="N122" s="154">
        <v>5.3499999999999997E-3</v>
      </c>
      <c r="O122" s="154">
        <f>ROUND(E122*N122,2)</f>
        <v>0.24</v>
      </c>
      <c r="P122" s="154">
        <v>0</v>
      </c>
      <c r="Q122" s="154">
        <f>ROUND(E122*P122,2)</f>
        <v>0</v>
      </c>
      <c r="R122" s="155"/>
      <c r="S122" s="155" t="s">
        <v>134</v>
      </c>
      <c r="T122" s="155" t="s">
        <v>134</v>
      </c>
      <c r="U122" s="155">
        <v>1.288</v>
      </c>
      <c r="V122" s="155">
        <f>ROUND(E122*U122,2)</f>
        <v>57.08</v>
      </c>
      <c r="W122" s="155"/>
      <c r="X122" s="155" t="s">
        <v>123</v>
      </c>
      <c r="Y122" s="155" t="s">
        <v>124</v>
      </c>
      <c r="Z122" s="144"/>
      <c r="AA122" s="144"/>
      <c r="AB122" s="144"/>
      <c r="AC122" s="144"/>
      <c r="AD122" s="144"/>
      <c r="AE122" s="144"/>
      <c r="AF122" s="144"/>
      <c r="AG122" s="144" t="s">
        <v>221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2" x14ac:dyDescent="0.2">
      <c r="A123" s="151"/>
      <c r="B123" s="152"/>
      <c r="C123" s="184" t="s">
        <v>157</v>
      </c>
      <c r="D123" s="157"/>
      <c r="E123" s="158">
        <v>47.472000000000001</v>
      </c>
      <c r="F123" s="155"/>
      <c r="G123" s="15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4"/>
      <c r="AA123" s="144"/>
      <c r="AB123" s="144"/>
      <c r="AC123" s="144"/>
      <c r="AD123" s="144"/>
      <c r="AE123" s="144"/>
      <c r="AF123" s="144"/>
      <c r="AG123" s="144" t="s">
        <v>136</v>
      </c>
      <c r="AH123" s="144">
        <v>0</v>
      </c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outlineLevel="3" x14ac:dyDescent="0.2">
      <c r="A124" s="151"/>
      <c r="B124" s="152"/>
      <c r="C124" s="184" t="s">
        <v>158</v>
      </c>
      <c r="D124" s="157"/>
      <c r="E124" s="158">
        <v>-3.1520000000000001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4"/>
      <c r="AA124" s="144"/>
      <c r="AB124" s="144"/>
      <c r="AC124" s="144"/>
      <c r="AD124" s="144"/>
      <c r="AE124" s="144"/>
      <c r="AF124" s="144"/>
      <c r="AG124" s="144" t="s">
        <v>136</v>
      </c>
      <c r="AH124" s="144">
        <v>0</v>
      </c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2">
      <c r="A125" s="168">
        <v>54</v>
      </c>
      <c r="B125" s="169" t="s">
        <v>282</v>
      </c>
      <c r="C125" s="183" t="s">
        <v>283</v>
      </c>
      <c r="D125" s="170" t="s">
        <v>143</v>
      </c>
      <c r="E125" s="171">
        <v>13.2</v>
      </c>
      <c r="F125" s="172"/>
      <c r="G125" s="173">
        <f>ROUND(E125*F125,2)</f>
        <v>0</v>
      </c>
      <c r="H125" s="156"/>
      <c r="I125" s="155">
        <f>ROUND(E125*H125,2)</f>
        <v>0</v>
      </c>
      <c r="J125" s="156"/>
      <c r="K125" s="155">
        <f>ROUND(E125*J125,2)</f>
        <v>0</v>
      </c>
      <c r="L125" s="155">
        <v>21</v>
      </c>
      <c r="M125" s="155">
        <f>G125*(1+L125/100)</f>
        <v>0</v>
      </c>
      <c r="N125" s="154">
        <v>0</v>
      </c>
      <c r="O125" s="154">
        <f>ROUND(E125*N125,2)</f>
        <v>0</v>
      </c>
      <c r="P125" s="154">
        <v>0</v>
      </c>
      <c r="Q125" s="154">
        <f>ROUND(E125*P125,2)</f>
        <v>0</v>
      </c>
      <c r="R125" s="155"/>
      <c r="S125" s="155" t="s">
        <v>134</v>
      </c>
      <c r="T125" s="155" t="s">
        <v>134</v>
      </c>
      <c r="U125" s="155">
        <v>0.12</v>
      </c>
      <c r="V125" s="155">
        <f>ROUND(E125*U125,2)</f>
        <v>1.58</v>
      </c>
      <c r="W125" s="155"/>
      <c r="X125" s="155" t="s">
        <v>123</v>
      </c>
      <c r="Y125" s="155" t="s">
        <v>124</v>
      </c>
      <c r="Z125" s="144"/>
      <c r="AA125" s="144"/>
      <c r="AB125" s="144"/>
      <c r="AC125" s="144"/>
      <c r="AD125" s="144"/>
      <c r="AE125" s="144"/>
      <c r="AF125" s="144"/>
      <c r="AG125" s="144" t="s">
        <v>221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2" x14ac:dyDescent="0.2">
      <c r="A126" s="151"/>
      <c r="B126" s="152"/>
      <c r="C126" s="184" t="s">
        <v>284</v>
      </c>
      <c r="D126" s="157"/>
      <c r="E126" s="158">
        <v>13.2</v>
      </c>
      <c r="F126" s="155"/>
      <c r="G126" s="15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4"/>
      <c r="AA126" s="144"/>
      <c r="AB126" s="144"/>
      <c r="AC126" s="144"/>
      <c r="AD126" s="144"/>
      <c r="AE126" s="144"/>
      <c r="AF126" s="144"/>
      <c r="AG126" s="144" t="s">
        <v>136</v>
      </c>
      <c r="AH126" s="144">
        <v>0</v>
      </c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1" x14ac:dyDescent="0.2">
      <c r="A127" s="174">
        <v>55</v>
      </c>
      <c r="B127" s="175" t="s">
        <v>285</v>
      </c>
      <c r="C127" s="182" t="s">
        <v>286</v>
      </c>
      <c r="D127" s="176" t="s">
        <v>139</v>
      </c>
      <c r="E127" s="177">
        <v>44.32</v>
      </c>
      <c r="F127" s="178"/>
      <c r="G127" s="179">
        <f>ROUND(E127*F127,2)</f>
        <v>0</v>
      </c>
      <c r="H127" s="156"/>
      <c r="I127" s="155">
        <f>ROUND(E127*H127,2)</f>
        <v>0</v>
      </c>
      <c r="J127" s="156"/>
      <c r="K127" s="155">
        <f>ROUND(E127*J127,2)</f>
        <v>0</v>
      </c>
      <c r="L127" s="155">
        <v>21</v>
      </c>
      <c r="M127" s="155">
        <f>G127*(1+L127/100)</f>
        <v>0</v>
      </c>
      <c r="N127" s="154">
        <v>4.0000000000000002E-4</v>
      </c>
      <c r="O127" s="154">
        <f>ROUND(E127*N127,2)</f>
        <v>0.02</v>
      </c>
      <c r="P127" s="154">
        <v>0</v>
      </c>
      <c r="Q127" s="154">
        <f>ROUND(E127*P127,2)</f>
        <v>0</v>
      </c>
      <c r="R127" s="155"/>
      <c r="S127" s="155" t="s">
        <v>121</v>
      </c>
      <c r="T127" s="155" t="s">
        <v>122</v>
      </c>
      <c r="U127" s="155">
        <v>0</v>
      </c>
      <c r="V127" s="155">
        <f>ROUND(E127*U127,2)</f>
        <v>0</v>
      </c>
      <c r="W127" s="155"/>
      <c r="X127" s="155" t="s">
        <v>123</v>
      </c>
      <c r="Y127" s="155" t="s">
        <v>124</v>
      </c>
      <c r="Z127" s="144"/>
      <c r="AA127" s="144"/>
      <c r="AB127" s="144"/>
      <c r="AC127" s="144"/>
      <c r="AD127" s="144"/>
      <c r="AE127" s="144"/>
      <c r="AF127" s="144"/>
      <c r="AG127" s="144" t="s">
        <v>221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168">
        <v>56</v>
      </c>
      <c r="B128" s="169" t="s">
        <v>287</v>
      </c>
      <c r="C128" s="183" t="s">
        <v>288</v>
      </c>
      <c r="D128" s="170" t="s">
        <v>143</v>
      </c>
      <c r="E128" s="171">
        <v>15.84</v>
      </c>
      <c r="F128" s="172"/>
      <c r="G128" s="173">
        <f>ROUND(E128*F128,2)</f>
        <v>0</v>
      </c>
      <c r="H128" s="156"/>
      <c r="I128" s="155">
        <f>ROUND(E128*H128,2)</f>
        <v>0</v>
      </c>
      <c r="J128" s="156"/>
      <c r="K128" s="155">
        <f>ROUND(E128*J128,2)</f>
        <v>0</v>
      </c>
      <c r="L128" s="155">
        <v>21</v>
      </c>
      <c r="M128" s="155">
        <f>G128*(1+L128/100)</f>
        <v>0</v>
      </c>
      <c r="N128" s="154">
        <v>2.2000000000000001E-4</v>
      </c>
      <c r="O128" s="154">
        <f>ROUND(E128*N128,2)</f>
        <v>0</v>
      </c>
      <c r="P128" s="154">
        <v>0</v>
      </c>
      <c r="Q128" s="154">
        <f>ROUND(E128*P128,2)</f>
        <v>0</v>
      </c>
      <c r="R128" s="155"/>
      <c r="S128" s="155" t="s">
        <v>121</v>
      </c>
      <c r="T128" s="155" t="s">
        <v>289</v>
      </c>
      <c r="U128" s="155">
        <v>0</v>
      </c>
      <c r="V128" s="155">
        <f>ROUND(E128*U128,2)</f>
        <v>0</v>
      </c>
      <c r="W128" s="155"/>
      <c r="X128" s="155" t="s">
        <v>249</v>
      </c>
      <c r="Y128" s="155" t="s">
        <v>124</v>
      </c>
      <c r="Z128" s="144"/>
      <c r="AA128" s="144"/>
      <c r="AB128" s="144"/>
      <c r="AC128" s="144"/>
      <c r="AD128" s="144"/>
      <c r="AE128" s="144"/>
      <c r="AF128" s="144"/>
      <c r="AG128" s="144" t="s">
        <v>250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outlineLevel="2" x14ac:dyDescent="0.2">
      <c r="A129" s="151"/>
      <c r="B129" s="152"/>
      <c r="C129" s="184" t="s">
        <v>290</v>
      </c>
      <c r="D129" s="157"/>
      <c r="E129" s="158">
        <v>15.84</v>
      </c>
      <c r="F129" s="155"/>
      <c r="G129" s="15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4"/>
      <c r="AA129" s="144"/>
      <c r="AB129" s="144"/>
      <c r="AC129" s="144"/>
      <c r="AD129" s="144"/>
      <c r="AE129" s="144"/>
      <c r="AF129" s="144"/>
      <c r="AG129" s="144" t="s">
        <v>136</v>
      </c>
      <c r="AH129" s="144">
        <v>0</v>
      </c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outlineLevel="1" x14ac:dyDescent="0.2">
      <c r="A130" s="168">
        <v>57</v>
      </c>
      <c r="B130" s="169" t="s">
        <v>291</v>
      </c>
      <c r="C130" s="183" t="s">
        <v>292</v>
      </c>
      <c r="D130" s="170" t="s">
        <v>139</v>
      </c>
      <c r="E130" s="171">
        <v>53.183999999999997</v>
      </c>
      <c r="F130" s="172"/>
      <c r="G130" s="173">
        <f>ROUND(E130*F130,2)</f>
        <v>0</v>
      </c>
      <c r="H130" s="156"/>
      <c r="I130" s="155">
        <f>ROUND(E130*H130,2)</f>
        <v>0</v>
      </c>
      <c r="J130" s="156"/>
      <c r="K130" s="155">
        <f>ROUND(E130*J130,2)</f>
        <v>0</v>
      </c>
      <c r="L130" s="155">
        <v>21</v>
      </c>
      <c r="M130" s="155">
        <f>G130*(1+L130/100)</f>
        <v>0</v>
      </c>
      <c r="N130" s="154">
        <v>1.9429999999999999E-2</v>
      </c>
      <c r="O130" s="154">
        <f>ROUND(E130*N130,2)</f>
        <v>1.03</v>
      </c>
      <c r="P130" s="154">
        <v>0</v>
      </c>
      <c r="Q130" s="154">
        <f>ROUND(E130*P130,2)</f>
        <v>0</v>
      </c>
      <c r="R130" s="155"/>
      <c r="S130" s="155" t="s">
        <v>121</v>
      </c>
      <c r="T130" s="155" t="s">
        <v>233</v>
      </c>
      <c r="U130" s="155">
        <v>0</v>
      </c>
      <c r="V130" s="155">
        <f>ROUND(E130*U130,2)</f>
        <v>0</v>
      </c>
      <c r="W130" s="155"/>
      <c r="X130" s="155" t="s">
        <v>249</v>
      </c>
      <c r="Y130" s="155" t="s">
        <v>124</v>
      </c>
      <c r="Z130" s="144"/>
      <c r="AA130" s="144"/>
      <c r="AB130" s="144"/>
      <c r="AC130" s="144"/>
      <c r="AD130" s="144"/>
      <c r="AE130" s="144"/>
      <c r="AF130" s="144"/>
      <c r="AG130" s="144" t="s">
        <v>250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outlineLevel="2" x14ac:dyDescent="0.2">
      <c r="A131" s="151"/>
      <c r="B131" s="152"/>
      <c r="C131" s="184" t="s">
        <v>293</v>
      </c>
      <c r="D131" s="157"/>
      <c r="E131" s="158">
        <v>53.183999999999997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4"/>
      <c r="AA131" s="144"/>
      <c r="AB131" s="144"/>
      <c r="AC131" s="144"/>
      <c r="AD131" s="144"/>
      <c r="AE131" s="144"/>
      <c r="AF131" s="144"/>
      <c r="AG131" s="144" t="s">
        <v>136</v>
      </c>
      <c r="AH131" s="144">
        <v>0</v>
      </c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2">
      <c r="A132" s="151">
        <v>58</v>
      </c>
      <c r="B132" s="152" t="s">
        <v>294</v>
      </c>
      <c r="C132" s="185" t="s">
        <v>295</v>
      </c>
      <c r="D132" s="153" t="s">
        <v>0</v>
      </c>
      <c r="E132" s="180"/>
      <c r="F132" s="156"/>
      <c r="G132" s="155">
        <f>ROUND(E132*F132,2)</f>
        <v>0</v>
      </c>
      <c r="H132" s="156"/>
      <c r="I132" s="155">
        <f>ROUND(E132*H132,2)</f>
        <v>0</v>
      </c>
      <c r="J132" s="156"/>
      <c r="K132" s="155">
        <f>ROUND(E132*J132,2)</f>
        <v>0</v>
      </c>
      <c r="L132" s="155">
        <v>21</v>
      </c>
      <c r="M132" s="155">
        <f>G132*(1+L132/100)</f>
        <v>0</v>
      </c>
      <c r="N132" s="154">
        <v>0</v>
      </c>
      <c r="O132" s="154">
        <f>ROUND(E132*N132,2)</f>
        <v>0</v>
      </c>
      <c r="P132" s="154">
        <v>0</v>
      </c>
      <c r="Q132" s="154">
        <f>ROUND(E132*P132,2)</f>
        <v>0</v>
      </c>
      <c r="R132" s="155"/>
      <c r="S132" s="155" t="s">
        <v>134</v>
      </c>
      <c r="T132" s="155" t="s">
        <v>134</v>
      </c>
      <c r="U132" s="155">
        <v>0</v>
      </c>
      <c r="V132" s="155">
        <f>ROUND(E132*U132,2)</f>
        <v>0</v>
      </c>
      <c r="W132" s="155"/>
      <c r="X132" s="155" t="s">
        <v>211</v>
      </c>
      <c r="Y132" s="155" t="s">
        <v>124</v>
      </c>
      <c r="Z132" s="144"/>
      <c r="AA132" s="144"/>
      <c r="AB132" s="144"/>
      <c r="AC132" s="144"/>
      <c r="AD132" s="144"/>
      <c r="AE132" s="144"/>
      <c r="AF132" s="144"/>
      <c r="AG132" s="144" t="s">
        <v>212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x14ac:dyDescent="0.2">
      <c r="A133" s="161" t="s">
        <v>116</v>
      </c>
      <c r="B133" s="162" t="s">
        <v>81</v>
      </c>
      <c r="C133" s="181" t="s">
        <v>82</v>
      </c>
      <c r="D133" s="163"/>
      <c r="E133" s="164"/>
      <c r="F133" s="165"/>
      <c r="G133" s="166">
        <f>SUMIF(AG134:AG136,"&lt;&gt;NOR",G134:G136)</f>
        <v>0</v>
      </c>
      <c r="H133" s="160"/>
      <c r="I133" s="160">
        <f>SUM(I134:I136)</f>
        <v>0</v>
      </c>
      <c r="J133" s="160"/>
      <c r="K133" s="160">
        <f>SUM(K134:K136)</f>
        <v>0</v>
      </c>
      <c r="L133" s="160"/>
      <c r="M133" s="160">
        <f>SUM(M134:M136)</f>
        <v>0</v>
      </c>
      <c r="N133" s="159"/>
      <c r="O133" s="159">
        <f>SUM(O134:O136)</f>
        <v>0</v>
      </c>
      <c r="P133" s="159"/>
      <c r="Q133" s="159">
        <f>SUM(Q134:Q136)</f>
        <v>0</v>
      </c>
      <c r="R133" s="160"/>
      <c r="S133" s="160"/>
      <c r="T133" s="160"/>
      <c r="U133" s="160"/>
      <c r="V133" s="160">
        <f>SUM(V134:V136)</f>
        <v>1.99</v>
      </c>
      <c r="W133" s="160"/>
      <c r="X133" s="160"/>
      <c r="Y133" s="160"/>
      <c r="AG133" t="s">
        <v>117</v>
      </c>
    </row>
    <row r="134" spans="1:60" outlineLevel="1" x14ac:dyDescent="0.2">
      <c r="A134" s="168">
        <v>59</v>
      </c>
      <c r="B134" s="169" t="s">
        <v>296</v>
      </c>
      <c r="C134" s="183" t="s">
        <v>297</v>
      </c>
      <c r="D134" s="170" t="s">
        <v>139</v>
      </c>
      <c r="E134" s="171">
        <v>4.9770000000000003</v>
      </c>
      <c r="F134" s="172"/>
      <c r="G134" s="173">
        <f>ROUND(E134*F134,2)</f>
        <v>0</v>
      </c>
      <c r="H134" s="156"/>
      <c r="I134" s="155">
        <f>ROUND(E134*H134,2)</f>
        <v>0</v>
      </c>
      <c r="J134" s="156"/>
      <c r="K134" s="155">
        <f>ROUND(E134*J134,2)</f>
        <v>0</v>
      </c>
      <c r="L134" s="155">
        <v>21</v>
      </c>
      <c r="M134" s="155">
        <f>G134*(1+L134/100)</f>
        <v>0</v>
      </c>
      <c r="N134" s="154">
        <v>3.1E-4</v>
      </c>
      <c r="O134" s="154">
        <f>ROUND(E134*N134,2)</f>
        <v>0</v>
      </c>
      <c r="P134" s="154">
        <v>0</v>
      </c>
      <c r="Q134" s="154">
        <f>ROUND(E134*P134,2)</f>
        <v>0</v>
      </c>
      <c r="R134" s="155"/>
      <c r="S134" s="155" t="s">
        <v>134</v>
      </c>
      <c r="T134" s="155" t="s">
        <v>134</v>
      </c>
      <c r="U134" s="155">
        <v>0.4</v>
      </c>
      <c r="V134" s="155">
        <f>ROUND(E134*U134,2)</f>
        <v>1.99</v>
      </c>
      <c r="W134" s="155"/>
      <c r="X134" s="155" t="s">
        <v>123</v>
      </c>
      <c r="Y134" s="155" t="s">
        <v>124</v>
      </c>
      <c r="Z134" s="144"/>
      <c r="AA134" s="144"/>
      <c r="AB134" s="144"/>
      <c r="AC134" s="144"/>
      <c r="AD134" s="144"/>
      <c r="AE134" s="144"/>
      <c r="AF134" s="144"/>
      <c r="AG134" s="144" t="s">
        <v>128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2" x14ac:dyDescent="0.2">
      <c r="A135" s="151"/>
      <c r="B135" s="152"/>
      <c r="C135" s="184" t="s">
        <v>298</v>
      </c>
      <c r="D135" s="157"/>
      <c r="E135" s="158"/>
      <c r="F135" s="155"/>
      <c r="G135" s="15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4"/>
      <c r="AA135" s="144"/>
      <c r="AB135" s="144"/>
      <c r="AC135" s="144"/>
      <c r="AD135" s="144"/>
      <c r="AE135" s="144"/>
      <c r="AF135" s="144"/>
      <c r="AG135" s="144" t="s">
        <v>136</v>
      </c>
      <c r="AH135" s="144">
        <v>0</v>
      </c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outlineLevel="3" x14ac:dyDescent="0.2">
      <c r="A136" s="151"/>
      <c r="B136" s="152"/>
      <c r="C136" s="184" t="s">
        <v>299</v>
      </c>
      <c r="D136" s="157"/>
      <c r="E136" s="158">
        <v>4.9770000000000003</v>
      </c>
      <c r="F136" s="155"/>
      <c r="G136" s="155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4"/>
      <c r="AA136" s="144"/>
      <c r="AB136" s="144"/>
      <c r="AC136" s="144"/>
      <c r="AD136" s="144"/>
      <c r="AE136" s="144"/>
      <c r="AF136" s="144"/>
      <c r="AG136" s="144" t="s">
        <v>136</v>
      </c>
      <c r="AH136" s="144">
        <v>0</v>
      </c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x14ac:dyDescent="0.2">
      <c r="A137" s="161" t="s">
        <v>116</v>
      </c>
      <c r="B137" s="162" t="s">
        <v>83</v>
      </c>
      <c r="C137" s="181" t="s">
        <v>84</v>
      </c>
      <c r="D137" s="163"/>
      <c r="E137" s="164"/>
      <c r="F137" s="165"/>
      <c r="G137" s="166">
        <f>SUMIF(AG138:AG145,"&lt;&gt;NOR",G138:G145)</f>
        <v>0</v>
      </c>
      <c r="H137" s="160"/>
      <c r="I137" s="160">
        <f>SUM(I138:I145)</f>
        <v>0</v>
      </c>
      <c r="J137" s="160"/>
      <c r="K137" s="160">
        <f>SUM(K138:K145)</f>
        <v>0</v>
      </c>
      <c r="L137" s="160"/>
      <c r="M137" s="160">
        <f>SUM(M138:M145)</f>
        <v>0</v>
      </c>
      <c r="N137" s="159"/>
      <c r="O137" s="159">
        <f>SUM(O138:O145)</f>
        <v>0</v>
      </c>
      <c r="P137" s="159"/>
      <c r="Q137" s="159">
        <f>SUM(Q138:Q145)</f>
        <v>0</v>
      </c>
      <c r="R137" s="160"/>
      <c r="S137" s="160"/>
      <c r="T137" s="160"/>
      <c r="U137" s="160"/>
      <c r="V137" s="160">
        <f>SUM(V138:V145)</f>
        <v>3.7399999999999998</v>
      </c>
      <c r="W137" s="160"/>
      <c r="X137" s="160"/>
      <c r="Y137" s="160"/>
      <c r="AG137" t="s">
        <v>117</v>
      </c>
    </row>
    <row r="138" spans="1:60" outlineLevel="1" x14ac:dyDescent="0.2">
      <c r="A138" s="174">
        <v>60</v>
      </c>
      <c r="B138" s="175" t="s">
        <v>300</v>
      </c>
      <c r="C138" s="182" t="s">
        <v>301</v>
      </c>
      <c r="D138" s="176" t="s">
        <v>139</v>
      </c>
      <c r="E138" s="177">
        <v>28.204999999999998</v>
      </c>
      <c r="F138" s="178"/>
      <c r="G138" s="179">
        <f>ROUND(E138*F138,2)</f>
        <v>0</v>
      </c>
      <c r="H138" s="156"/>
      <c r="I138" s="155">
        <f>ROUND(E138*H138,2)</f>
        <v>0</v>
      </c>
      <c r="J138" s="156"/>
      <c r="K138" s="155">
        <f>ROUND(E138*J138,2)</f>
        <v>0</v>
      </c>
      <c r="L138" s="155">
        <v>21</v>
      </c>
      <c r="M138" s="155">
        <f>G138*(1+L138/100)</f>
        <v>0</v>
      </c>
      <c r="N138" s="154">
        <v>6.9999999999999994E-5</v>
      </c>
      <c r="O138" s="154">
        <f>ROUND(E138*N138,2)</f>
        <v>0</v>
      </c>
      <c r="P138" s="154">
        <v>0</v>
      </c>
      <c r="Q138" s="154">
        <f>ROUND(E138*P138,2)</f>
        <v>0</v>
      </c>
      <c r="R138" s="155"/>
      <c r="S138" s="155" t="s">
        <v>134</v>
      </c>
      <c r="T138" s="155" t="s">
        <v>134</v>
      </c>
      <c r="U138" s="155">
        <v>3.2480000000000002E-2</v>
      </c>
      <c r="V138" s="155">
        <f>ROUND(E138*U138,2)</f>
        <v>0.92</v>
      </c>
      <c r="W138" s="155"/>
      <c r="X138" s="155" t="s">
        <v>123</v>
      </c>
      <c r="Y138" s="155" t="s">
        <v>124</v>
      </c>
      <c r="Z138" s="144"/>
      <c r="AA138" s="144"/>
      <c r="AB138" s="144"/>
      <c r="AC138" s="144"/>
      <c r="AD138" s="144"/>
      <c r="AE138" s="144"/>
      <c r="AF138" s="144"/>
      <c r="AG138" s="144" t="s">
        <v>221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outlineLevel="1" x14ac:dyDescent="0.2">
      <c r="A139" s="168">
        <v>61</v>
      </c>
      <c r="B139" s="169" t="s">
        <v>302</v>
      </c>
      <c r="C139" s="183" t="s">
        <v>303</v>
      </c>
      <c r="D139" s="170" t="s">
        <v>139</v>
      </c>
      <c r="E139" s="171">
        <v>28.204999999999998</v>
      </c>
      <c r="F139" s="172"/>
      <c r="G139" s="173">
        <f>ROUND(E139*F139,2)</f>
        <v>0</v>
      </c>
      <c r="H139" s="156"/>
      <c r="I139" s="155">
        <f>ROUND(E139*H139,2)</f>
        <v>0</v>
      </c>
      <c r="J139" s="156"/>
      <c r="K139" s="155">
        <f>ROUND(E139*J139,2)</f>
        <v>0</v>
      </c>
      <c r="L139" s="155">
        <v>21</v>
      </c>
      <c r="M139" s="155">
        <f>G139*(1+L139/100)</f>
        <v>0</v>
      </c>
      <c r="N139" s="154">
        <v>1.3999999999999999E-4</v>
      </c>
      <c r="O139" s="154">
        <f>ROUND(E139*N139,2)</f>
        <v>0</v>
      </c>
      <c r="P139" s="154">
        <v>0</v>
      </c>
      <c r="Q139" s="154">
        <f>ROUND(E139*P139,2)</f>
        <v>0</v>
      </c>
      <c r="R139" s="155"/>
      <c r="S139" s="155" t="s">
        <v>134</v>
      </c>
      <c r="T139" s="155" t="s">
        <v>134</v>
      </c>
      <c r="U139" s="155">
        <v>0.1</v>
      </c>
      <c r="V139" s="155">
        <f>ROUND(E139*U139,2)</f>
        <v>2.82</v>
      </c>
      <c r="W139" s="155"/>
      <c r="X139" s="155" t="s">
        <v>123</v>
      </c>
      <c r="Y139" s="155" t="s">
        <v>124</v>
      </c>
      <c r="Z139" s="144"/>
      <c r="AA139" s="144"/>
      <c r="AB139" s="144"/>
      <c r="AC139" s="144"/>
      <c r="AD139" s="144"/>
      <c r="AE139" s="144"/>
      <c r="AF139" s="144"/>
      <c r="AG139" s="144" t="s">
        <v>221</v>
      </c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outlineLevel="2" x14ac:dyDescent="0.2">
      <c r="A140" s="151"/>
      <c r="B140" s="152"/>
      <c r="C140" s="184" t="s">
        <v>304</v>
      </c>
      <c r="D140" s="157"/>
      <c r="E140" s="158"/>
      <c r="F140" s="155"/>
      <c r="G140" s="155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4"/>
      <c r="AA140" s="144"/>
      <c r="AB140" s="144"/>
      <c r="AC140" s="144"/>
      <c r="AD140" s="144"/>
      <c r="AE140" s="144"/>
      <c r="AF140" s="144"/>
      <c r="AG140" s="144" t="s">
        <v>136</v>
      </c>
      <c r="AH140" s="144">
        <v>0</v>
      </c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outlineLevel="3" x14ac:dyDescent="0.2">
      <c r="A141" s="151"/>
      <c r="B141" s="152"/>
      <c r="C141" s="184" t="s">
        <v>305</v>
      </c>
      <c r="D141" s="157"/>
      <c r="E141" s="158">
        <v>3.75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4"/>
      <c r="AA141" s="144"/>
      <c r="AB141" s="144"/>
      <c r="AC141" s="144"/>
      <c r="AD141" s="144"/>
      <c r="AE141" s="144"/>
      <c r="AF141" s="144"/>
      <c r="AG141" s="144" t="s">
        <v>136</v>
      </c>
      <c r="AH141" s="144">
        <v>0</v>
      </c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3" x14ac:dyDescent="0.2">
      <c r="A142" s="151"/>
      <c r="B142" s="152"/>
      <c r="C142" s="184" t="s">
        <v>306</v>
      </c>
      <c r="D142" s="157"/>
      <c r="E142" s="158"/>
      <c r="F142" s="155"/>
      <c r="G142" s="15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4"/>
      <c r="AA142" s="144"/>
      <c r="AB142" s="144"/>
      <c r="AC142" s="144"/>
      <c r="AD142" s="144"/>
      <c r="AE142" s="144"/>
      <c r="AF142" s="144"/>
      <c r="AG142" s="144" t="s">
        <v>136</v>
      </c>
      <c r="AH142" s="144">
        <v>0</v>
      </c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3" x14ac:dyDescent="0.2">
      <c r="A143" s="151"/>
      <c r="B143" s="152"/>
      <c r="C143" s="184" t="s">
        <v>154</v>
      </c>
      <c r="D143" s="157"/>
      <c r="E143" s="158">
        <v>10.55</v>
      </c>
      <c r="F143" s="155"/>
      <c r="G143" s="15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4"/>
      <c r="AA143" s="144"/>
      <c r="AB143" s="144"/>
      <c r="AC143" s="144"/>
      <c r="AD143" s="144"/>
      <c r="AE143" s="144"/>
      <c r="AF143" s="144"/>
      <c r="AG143" s="144" t="s">
        <v>136</v>
      </c>
      <c r="AH143" s="144">
        <v>0</v>
      </c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3" x14ac:dyDescent="0.2">
      <c r="A144" s="151"/>
      <c r="B144" s="152"/>
      <c r="C144" s="184" t="s">
        <v>307</v>
      </c>
      <c r="D144" s="157"/>
      <c r="E144" s="158"/>
      <c r="F144" s="155"/>
      <c r="G144" s="15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4"/>
      <c r="AA144" s="144"/>
      <c r="AB144" s="144"/>
      <c r="AC144" s="144"/>
      <c r="AD144" s="144"/>
      <c r="AE144" s="144"/>
      <c r="AF144" s="144"/>
      <c r="AG144" s="144" t="s">
        <v>136</v>
      </c>
      <c r="AH144" s="144">
        <v>0</v>
      </c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3" x14ac:dyDescent="0.2">
      <c r="A145" s="151"/>
      <c r="B145" s="152"/>
      <c r="C145" s="184" t="s">
        <v>170</v>
      </c>
      <c r="D145" s="157"/>
      <c r="E145" s="158">
        <v>13.904999999999999</v>
      </c>
      <c r="F145" s="155"/>
      <c r="G145" s="15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4"/>
      <c r="AA145" s="144"/>
      <c r="AB145" s="144"/>
      <c r="AC145" s="144"/>
      <c r="AD145" s="144"/>
      <c r="AE145" s="144"/>
      <c r="AF145" s="144"/>
      <c r="AG145" s="144" t="s">
        <v>136</v>
      </c>
      <c r="AH145" s="144">
        <v>0</v>
      </c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x14ac:dyDescent="0.2">
      <c r="A146" s="161" t="s">
        <v>116</v>
      </c>
      <c r="B146" s="162" t="s">
        <v>85</v>
      </c>
      <c r="C146" s="181" t="s">
        <v>86</v>
      </c>
      <c r="D146" s="163"/>
      <c r="E146" s="164"/>
      <c r="F146" s="165"/>
      <c r="G146" s="166">
        <f>SUMIF(AG147:AG153,"&lt;&gt;NOR",G147:G153)</f>
        <v>0</v>
      </c>
      <c r="H146" s="160"/>
      <c r="I146" s="160">
        <f>SUM(I147:I153)</f>
        <v>0</v>
      </c>
      <c r="J146" s="160"/>
      <c r="K146" s="160">
        <f>SUM(K147:K153)</f>
        <v>0</v>
      </c>
      <c r="L146" s="160"/>
      <c r="M146" s="160">
        <f>SUM(M147:M153)</f>
        <v>0</v>
      </c>
      <c r="N146" s="159"/>
      <c r="O146" s="159">
        <f>SUM(O147:O153)</f>
        <v>0</v>
      </c>
      <c r="P146" s="159"/>
      <c r="Q146" s="159">
        <f>SUM(Q147:Q153)</f>
        <v>0</v>
      </c>
      <c r="R146" s="160"/>
      <c r="S146" s="160"/>
      <c r="T146" s="160"/>
      <c r="U146" s="160"/>
      <c r="V146" s="160">
        <f>SUM(V147:V153)</f>
        <v>22.2</v>
      </c>
      <c r="W146" s="160"/>
      <c r="X146" s="160"/>
      <c r="Y146" s="160"/>
      <c r="AG146" t="s">
        <v>117</v>
      </c>
    </row>
    <row r="147" spans="1:60" outlineLevel="1" x14ac:dyDescent="0.2">
      <c r="A147" s="174">
        <v>62</v>
      </c>
      <c r="B147" s="175" t="s">
        <v>308</v>
      </c>
      <c r="C147" s="182" t="s">
        <v>309</v>
      </c>
      <c r="D147" s="176" t="s">
        <v>210</v>
      </c>
      <c r="E147" s="177">
        <v>10.304869999999999</v>
      </c>
      <c r="F147" s="178"/>
      <c r="G147" s="179">
        <f t="shared" ref="G147:G153" si="0">ROUND(E147*F147,2)</f>
        <v>0</v>
      </c>
      <c r="H147" s="156"/>
      <c r="I147" s="155">
        <f t="shared" ref="I147:I153" si="1">ROUND(E147*H147,2)</f>
        <v>0</v>
      </c>
      <c r="J147" s="156"/>
      <c r="K147" s="155">
        <f t="shared" ref="K147:K153" si="2">ROUND(E147*J147,2)</f>
        <v>0</v>
      </c>
      <c r="L147" s="155">
        <v>21</v>
      </c>
      <c r="M147" s="155">
        <f t="shared" ref="M147:M153" si="3">G147*(1+L147/100)</f>
        <v>0</v>
      </c>
      <c r="N147" s="154">
        <v>0</v>
      </c>
      <c r="O147" s="154">
        <f t="shared" ref="O147:O153" si="4">ROUND(E147*N147,2)</f>
        <v>0</v>
      </c>
      <c r="P147" s="154">
        <v>0</v>
      </c>
      <c r="Q147" s="154">
        <f t="shared" ref="Q147:Q153" si="5">ROUND(E147*P147,2)</f>
        <v>0</v>
      </c>
      <c r="R147" s="155"/>
      <c r="S147" s="155" t="s">
        <v>134</v>
      </c>
      <c r="T147" s="155" t="s">
        <v>134</v>
      </c>
      <c r="U147" s="155">
        <v>0.27700000000000002</v>
      </c>
      <c r="V147" s="155">
        <f t="shared" ref="V147:V153" si="6">ROUND(E147*U147,2)</f>
        <v>2.85</v>
      </c>
      <c r="W147" s="155"/>
      <c r="X147" s="155" t="s">
        <v>310</v>
      </c>
      <c r="Y147" s="155" t="s">
        <v>124</v>
      </c>
      <c r="Z147" s="144"/>
      <c r="AA147" s="144"/>
      <c r="AB147" s="144"/>
      <c r="AC147" s="144"/>
      <c r="AD147" s="144"/>
      <c r="AE147" s="144"/>
      <c r="AF147" s="144"/>
      <c r="AG147" s="144" t="s">
        <v>311</v>
      </c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outlineLevel="1" x14ac:dyDescent="0.2">
      <c r="A148" s="174">
        <v>63</v>
      </c>
      <c r="B148" s="175" t="s">
        <v>312</v>
      </c>
      <c r="C148" s="182" t="s">
        <v>313</v>
      </c>
      <c r="D148" s="176" t="s">
        <v>210</v>
      </c>
      <c r="E148" s="177">
        <v>10.304869999999999</v>
      </c>
      <c r="F148" s="178"/>
      <c r="G148" s="179">
        <f t="shared" si="0"/>
        <v>0</v>
      </c>
      <c r="H148" s="156"/>
      <c r="I148" s="155">
        <f t="shared" si="1"/>
        <v>0</v>
      </c>
      <c r="J148" s="156"/>
      <c r="K148" s="155">
        <f t="shared" si="2"/>
        <v>0</v>
      </c>
      <c r="L148" s="155">
        <v>21</v>
      </c>
      <c r="M148" s="155">
        <f t="shared" si="3"/>
        <v>0</v>
      </c>
      <c r="N148" s="154">
        <v>0</v>
      </c>
      <c r="O148" s="154">
        <f t="shared" si="4"/>
        <v>0</v>
      </c>
      <c r="P148" s="154">
        <v>0</v>
      </c>
      <c r="Q148" s="154">
        <f t="shared" si="5"/>
        <v>0</v>
      </c>
      <c r="R148" s="155"/>
      <c r="S148" s="155" t="s">
        <v>134</v>
      </c>
      <c r="T148" s="155" t="s">
        <v>134</v>
      </c>
      <c r="U148" s="155">
        <v>0.49</v>
      </c>
      <c r="V148" s="155">
        <f t="shared" si="6"/>
        <v>5.05</v>
      </c>
      <c r="W148" s="155"/>
      <c r="X148" s="155" t="s">
        <v>310</v>
      </c>
      <c r="Y148" s="155" t="s">
        <v>124</v>
      </c>
      <c r="Z148" s="144"/>
      <c r="AA148" s="144"/>
      <c r="AB148" s="144"/>
      <c r="AC148" s="144"/>
      <c r="AD148" s="144"/>
      <c r="AE148" s="144"/>
      <c r="AF148" s="144"/>
      <c r="AG148" s="144" t="s">
        <v>311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1" x14ac:dyDescent="0.2">
      <c r="A149" s="174">
        <v>64</v>
      </c>
      <c r="B149" s="175" t="s">
        <v>314</v>
      </c>
      <c r="C149" s="182" t="s">
        <v>315</v>
      </c>
      <c r="D149" s="176" t="s">
        <v>210</v>
      </c>
      <c r="E149" s="177">
        <v>51.524340000000002</v>
      </c>
      <c r="F149" s="178"/>
      <c r="G149" s="179">
        <f t="shared" si="0"/>
        <v>0</v>
      </c>
      <c r="H149" s="156"/>
      <c r="I149" s="155">
        <f t="shared" si="1"/>
        <v>0</v>
      </c>
      <c r="J149" s="156"/>
      <c r="K149" s="155">
        <f t="shared" si="2"/>
        <v>0</v>
      </c>
      <c r="L149" s="155">
        <v>21</v>
      </c>
      <c r="M149" s="155">
        <f t="shared" si="3"/>
        <v>0</v>
      </c>
      <c r="N149" s="154">
        <v>0</v>
      </c>
      <c r="O149" s="154">
        <f t="shared" si="4"/>
        <v>0</v>
      </c>
      <c r="P149" s="154">
        <v>0</v>
      </c>
      <c r="Q149" s="154">
        <f t="shared" si="5"/>
        <v>0</v>
      </c>
      <c r="R149" s="155"/>
      <c r="S149" s="155" t="s">
        <v>134</v>
      </c>
      <c r="T149" s="155" t="s">
        <v>134</v>
      </c>
      <c r="U149" s="155">
        <v>0</v>
      </c>
      <c r="V149" s="155">
        <f t="shared" si="6"/>
        <v>0</v>
      </c>
      <c r="W149" s="155"/>
      <c r="X149" s="155" t="s">
        <v>310</v>
      </c>
      <c r="Y149" s="155" t="s">
        <v>124</v>
      </c>
      <c r="Z149" s="144"/>
      <c r="AA149" s="144"/>
      <c r="AB149" s="144"/>
      <c r="AC149" s="144"/>
      <c r="AD149" s="144"/>
      <c r="AE149" s="144"/>
      <c r="AF149" s="144"/>
      <c r="AG149" s="144" t="s">
        <v>311</v>
      </c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outlineLevel="1" x14ac:dyDescent="0.2">
      <c r="A150" s="174">
        <v>65</v>
      </c>
      <c r="B150" s="175" t="s">
        <v>316</v>
      </c>
      <c r="C150" s="182" t="s">
        <v>317</v>
      </c>
      <c r="D150" s="176" t="s">
        <v>210</v>
      </c>
      <c r="E150" s="177">
        <v>10.304869999999999</v>
      </c>
      <c r="F150" s="178"/>
      <c r="G150" s="179">
        <f t="shared" si="0"/>
        <v>0</v>
      </c>
      <c r="H150" s="156"/>
      <c r="I150" s="155">
        <f t="shared" si="1"/>
        <v>0</v>
      </c>
      <c r="J150" s="156"/>
      <c r="K150" s="155">
        <f t="shared" si="2"/>
        <v>0</v>
      </c>
      <c r="L150" s="155">
        <v>21</v>
      </c>
      <c r="M150" s="155">
        <f t="shared" si="3"/>
        <v>0</v>
      </c>
      <c r="N150" s="154">
        <v>0</v>
      </c>
      <c r="O150" s="154">
        <f t="shared" si="4"/>
        <v>0</v>
      </c>
      <c r="P150" s="154">
        <v>0</v>
      </c>
      <c r="Q150" s="154">
        <f t="shared" si="5"/>
        <v>0</v>
      </c>
      <c r="R150" s="155"/>
      <c r="S150" s="155" t="s">
        <v>134</v>
      </c>
      <c r="T150" s="155" t="s">
        <v>134</v>
      </c>
      <c r="U150" s="155">
        <v>0.94199999999999995</v>
      </c>
      <c r="V150" s="155">
        <f t="shared" si="6"/>
        <v>9.7100000000000009</v>
      </c>
      <c r="W150" s="155"/>
      <c r="X150" s="155" t="s">
        <v>310</v>
      </c>
      <c r="Y150" s="155" t="s">
        <v>124</v>
      </c>
      <c r="Z150" s="144"/>
      <c r="AA150" s="144"/>
      <c r="AB150" s="144"/>
      <c r="AC150" s="144"/>
      <c r="AD150" s="144"/>
      <c r="AE150" s="144"/>
      <c r="AF150" s="144"/>
      <c r="AG150" s="144" t="s">
        <v>311</v>
      </c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outlineLevel="1" x14ac:dyDescent="0.2">
      <c r="A151" s="174">
        <v>66</v>
      </c>
      <c r="B151" s="175" t="s">
        <v>318</v>
      </c>
      <c r="C151" s="182" t="s">
        <v>319</v>
      </c>
      <c r="D151" s="176" t="s">
        <v>210</v>
      </c>
      <c r="E151" s="177">
        <v>41.219470000000001</v>
      </c>
      <c r="F151" s="178"/>
      <c r="G151" s="179">
        <f t="shared" si="0"/>
        <v>0</v>
      </c>
      <c r="H151" s="156"/>
      <c r="I151" s="155">
        <f t="shared" si="1"/>
        <v>0</v>
      </c>
      <c r="J151" s="156"/>
      <c r="K151" s="155">
        <f t="shared" si="2"/>
        <v>0</v>
      </c>
      <c r="L151" s="155">
        <v>21</v>
      </c>
      <c r="M151" s="155">
        <f t="shared" si="3"/>
        <v>0</v>
      </c>
      <c r="N151" s="154">
        <v>0</v>
      </c>
      <c r="O151" s="154">
        <f t="shared" si="4"/>
        <v>0</v>
      </c>
      <c r="P151" s="154">
        <v>0</v>
      </c>
      <c r="Q151" s="154">
        <f t="shared" si="5"/>
        <v>0</v>
      </c>
      <c r="R151" s="155"/>
      <c r="S151" s="155" t="s">
        <v>134</v>
      </c>
      <c r="T151" s="155" t="s">
        <v>134</v>
      </c>
      <c r="U151" s="155">
        <v>0.11</v>
      </c>
      <c r="V151" s="155">
        <f t="shared" si="6"/>
        <v>4.53</v>
      </c>
      <c r="W151" s="155"/>
      <c r="X151" s="155" t="s">
        <v>310</v>
      </c>
      <c r="Y151" s="155" t="s">
        <v>124</v>
      </c>
      <c r="Z151" s="144"/>
      <c r="AA151" s="144"/>
      <c r="AB151" s="144"/>
      <c r="AC151" s="144"/>
      <c r="AD151" s="144"/>
      <c r="AE151" s="144"/>
      <c r="AF151" s="144"/>
      <c r="AG151" s="144" t="s">
        <v>311</v>
      </c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</row>
    <row r="152" spans="1:60" ht="22.5" outlineLevel="1" x14ac:dyDescent="0.2">
      <c r="A152" s="174">
        <v>67</v>
      </c>
      <c r="B152" s="175" t="s">
        <v>320</v>
      </c>
      <c r="C152" s="182" t="s">
        <v>321</v>
      </c>
      <c r="D152" s="176" t="s">
        <v>210</v>
      </c>
      <c r="E152" s="177">
        <v>10.304869999999999</v>
      </c>
      <c r="F152" s="178"/>
      <c r="G152" s="179">
        <f t="shared" si="0"/>
        <v>0</v>
      </c>
      <c r="H152" s="156"/>
      <c r="I152" s="155">
        <f t="shared" si="1"/>
        <v>0</v>
      </c>
      <c r="J152" s="156"/>
      <c r="K152" s="155">
        <f t="shared" si="2"/>
        <v>0</v>
      </c>
      <c r="L152" s="155">
        <v>21</v>
      </c>
      <c r="M152" s="155">
        <f t="shared" si="3"/>
        <v>0</v>
      </c>
      <c r="N152" s="154">
        <v>0</v>
      </c>
      <c r="O152" s="154">
        <f t="shared" si="4"/>
        <v>0</v>
      </c>
      <c r="P152" s="154">
        <v>0</v>
      </c>
      <c r="Q152" s="154">
        <f t="shared" si="5"/>
        <v>0</v>
      </c>
      <c r="R152" s="155"/>
      <c r="S152" s="155" t="s">
        <v>134</v>
      </c>
      <c r="T152" s="155" t="s">
        <v>134</v>
      </c>
      <c r="U152" s="155">
        <v>0</v>
      </c>
      <c r="V152" s="155">
        <f t="shared" si="6"/>
        <v>0</v>
      </c>
      <c r="W152" s="155"/>
      <c r="X152" s="155" t="s">
        <v>310</v>
      </c>
      <c r="Y152" s="155" t="s">
        <v>124</v>
      </c>
      <c r="Z152" s="144"/>
      <c r="AA152" s="144"/>
      <c r="AB152" s="144"/>
      <c r="AC152" s="144"/>
      <c r="AD152" s="144"/>
      <c r="AE152" s="144"/>
      <c r="AF152" s="144"/>
      <c r="AG152" s="144" t="s">
        <v>311</v>
      </c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outlineLevel="1" x14ac:dyDescent="0.2">
      <c r="A153" s="168">
        <v>68</v>
      </c>
      <c r="B153" s="169" t="s">
        <v>322</v>
      </c>
      <c r="C153" s="183" t="s">
        <v>323</v>
      </c>
      <c r="D153" s="170" t="s">
        <v>210</v>
      </c>
      <c r="E153" s="171">
        <v>10.304869999999999</v>
      </c>
      <c r="F153" s="172"/>
      <c r="G153" s="173">
        <f t="shared" si="0"/>
        <v>0</v>
      </c>
      <c r="H153" s="156"/>
      <c r="I153" s="155">
        <f t="shared" si="1"/>
        <v>0</v>
      </c>
      <c r="J153" s="156"/>
      <c r="K153" s="155">
        <f t="shared" si="2"/>
        <v>0</v>
      </c>
      <c r="L153" s="155">
        <v>21</v>
      </c>
      <c r="M153" s="155">
        <f t="shared" si="3"/>
        <v>0</v>
      </c>
      <c r="N153" s="154">
        <v>0</v>
      </c>
      <c r="O153" s="154">
        <f t="shared" si="4"/>
        <v>0</v>
      </c>
      <c r="P153" s="154">
        <v>0</v>
      </c>
      <c r="Q153" s="154">
        <f t="shared" si="5"/>
        <v>0</v>
      </c>
      <c r="R153" s="155"/>
      <c r="S153" s="155" t="s">
        <v>134</v>
      </c>
      <c r="T153" s="155" t="s">
        <v>134</v>
      </c>
      <c r="U153" s="155">
        <v>6.0000000000000001E-3</v>
      </c>
      <c r="V153" s="155">
        <f t="shared" si="6"/>
        <v>0.06</v>
      </c>
      <c r="W153" s="155"/>
      <c r="X153" s="155" t="s">
        <v>310</v>
      </c>
      <c r="Y153" s="155" t="s">
        <v>124</v>
      </c>
      <c r="Z153" s="144"/>
      <c r="AA153" s="144"/>
      <c r="AB153" s="144"/>
      <c r="AC153" s="144"/>
      <c r="AD153" s="144"/>
      <c r="AE153" s="144"/>
      <c r="AF153" s="144"/>
      <c r="AG153" s="144" t="s">
        <v>311</v>
      </c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x14ac:dyDescent="0.2">
      <c r="A154" s="3"/>
      <c r="B154" s="4"/>
      <c r="C154" s="18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12</v>
      </c>
      <c r="AF154">
        <v>21</v>
      </c>
      <c r="AG154" t="s">
        <v>102</v>
      </c>
    </row>
    <row r="155" spans="1:60" x14ac:dyDescent="0.2">
      <c r="A155" s="147"/>
      <c r="B155" s="148" t="s">
        <v>31</v>
      </c>
      <c r="C155" s="187"/>
      <c r="D155" s="149"/>
      <c r="E155" s="150"/>
      <c r="F155" s="150"/>
      <c r="G155" s="167">
        <f>G8+G12+G19+G35+G42+G44+G48+G51+G70+G72+G92+G101+G105+G108+G120+G133+G137+G146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324</v>
      </c>
    </row>
    <row r="156" spans="1:60" x14ac:dyDescent="0.2">
      <c r="A156" s="3"/>
      <c r="B156" s="4"/>
      <c r="C156" s="186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86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97" t="s">
        <v>325</v>
      </c>
      <c r="B158" s="297"/>
      <c r="C158" s="298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78"/>
      <c r="B159" s="279"/>
      <c r="C159" s="280"/>
      <c r="D159" s="279"/>
      <c r="E159" s="279"/>
      <c r="F159" s="279"/>
      <c r="G159" s="28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G159" t="s">
        <v>326</v>
      </c>
    </row>
    <row r="160" spans="1:60" x14ac:dyDescent="0.2">
      <c r="A160" s="282"/>
      <c r="B160" s="283"/>
      <c r="C160" s="284"/>
      <c r="D160" s="283"/>
      <c r="E160" s="283"/>
      <c r="F160" s="283"/>
      <c r="G160" s="28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82"/>
      <c r="B161" s="283"/>
      <c r="C161" s="284"/>
      <c r="D161" s="283"/>
      <c r="E161" s="283"/>
      <c r="F161" s="283"/>
      <c r="G161" s="28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82"/>
      <c r="B162" s="283"/>
      <c r="C162" s="284"/>
      <c r="D162" s="283"/>
      <c r="E162" s="283"/>
      <c r="F162" s="283"/>
      <c r="G162" s="28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86"/>
      <c r="B163" s="287"/>
      <c r="C163" s="288"/>
      <c r="D163" s="287"/>
      <c r="E163" s="287"/>
      <c r="F163" s="287"/>
      <c r="G163" s="289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3"/>
      <c r="B164" s="4"/>
      <c r="C164" s="186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C165" s="188"/>
      <c r="D165" s="10"/>
      <c r="AG165" t="s">
        <v>327</v>
      </c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9:G163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portrait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B18" sqref="AB18"/>
    </sheetView>
  </sheetViews>
  <sheetFormatPr defaultRowHeight="12.75" outlineLevelRow="3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0" t="s">
        <v>7</v>
      </c>
      <c r="B1" s="290"/>
      <c r="C1" s="290"/>
      <c r="D1" s="290"/>
      <c r="E1" s="290"/>
      <c r="F1" s="290"/>
      <c r="G1" s="290"/>
      <c r="AG1" t="s">
        <v>90</v>
      </c>
    </row>
    <row r="2" spans="1:60" ht="24.95" customHeight="1" x14ac:dyDescent="0.2">
      <c r="A2" s="136" t="s">
        <v>8</v>
      </c>
      <c r="B2" s="48" t="s">
        <v>41</v>
      </c>
      <c r="C2" s="291" t="s">
        <v>42</v>
      </c>
      <c r="D2" s="292"/>
      <c r="E2" s="292"/>
      <c r="F2" s="292"/>
      <c r="G2" s="293"/>
      <c r="AG2" t="s">
        <v>91</v>
      </c>
    </row>
    <row r="3" spans="1:60" ht="24.95" customHeight="1" x14ac:dyDescent="0.2">
      <c r="A3" s="136" t="s">
        <v>9</v>
      </c>
      <c r="B3" s="48" t="s">
        <v>46</v>
      </c>
      <c r="C3" s="291" t="s">
        <v>47</v>
      </c>
      <c r="D3" s="292"/>
      <c r="E3" s="292"/>
      <c r="F3" s="292"/>
      <c r="G3" s="293"/>
      <c r="AC3" s="117" t="s">
        <v>91</v>
      </c>
      <c r="AG3" t="s">
        <v>92</v>
      </c>
    </row>
    <row r="4" spans="1:60" ht="24.95" customHeight="1" x14ac:dyDescent="0.2">
      <c r="A4" s="137" t="s">
        <v>10</v>
      </c>
      <c r="B4" s="138" t="s">
        <v>46</v>
      </c>
      <c r="C4" s="294" t="s">
        <v>47</v>
      </c>
      <c r="D4" s="295"/>
      <c r="E4" s="295"/>
      <c r="F4" s="295"/>
      <c r="G4" s="296"/>
      <c r="AG4" t="s">
        <v>93</v>
      </c>
    </row>
    <row r="5" spans="1:60" x14ac:dyDescent="0.2">
      <c r="D5" s="10"/>
    </row>
    <row r="6" spans="1:60" ht="38.25" x14ac:dyDescent="0.2">
      <c r="A6" s="140" t="s">
        <v>94</v>
      </c>
      <c r="B6" s="142" t="s">
        <v>95</v>
      </c>
      <c r="C6" s="142" t="s">
        <v>96</v>
      </c>
      <c r="D6" s="141" t="s">
        <v>97</v>
      </c>
      <c r="E6" s="140" t="s">
        <v>98</v>
      </c>
      <c r="F6" s="139" t="s">
        <v>99</v>
      </c>
      <c r="G6" s="140" t="s">
        <v>31</v>
      </c>
      <c r="H6" s="143" t="s">
        <v>32</v>
      </c>
      <c r="I6" s="143" t="s">
        <v>100</v>
      </c>
      <c r="J6" s="143" t="s">
        <v>33</v>
      </c>
      <c r="K6" s="143" t="s">
        <v>101</v>
      </c>
      <c r="L6" s="143" t="s">
        <v>102</v>
      </c>
      <c r="M6" s="143" t="s">
        <v>103</v>
      </c>
      <c r="N6" s="143" t="s">
        <v>104</v>
      </c>
      <c r="O6" s="143" t="s">
        <v>105</v>
      </c>
      <c r="P6" s="143" t="s">
        <v>106</v>
      </c>
      <c r="Q6" s="143" t="s">
        <v>107</v>
      </c>
      <c r="R6" s="143" t="s">
        <v>108</v>
      </c>
      <c r="S6" s="143" t="s">
        <v>109</v>
      </c>
      <c r="T6" s="143" t="s">
        <v>110</v>
      </c>
      <c r="U6" s="143" t="s">
        <v>111</v>
      </c>
      <c r="V6" s="143" t="s">
        <v>112</v>
      </c>
      <c r="W6" s="143" t="s">
        <v>113</v>
      </c>
      <c r="X6" s="143" t="s">
        <v>114</v>
      </c>
      <c r="Y6" s="143" t="s">
        <v>115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61" t="s">
        <v>116</v>
      </c>
      <c r="B8" s="162" t="s">
        <v>52</v>
      </c>
      <c r="C8" s="181" t="s">
        <v>30</v>
      </c>
      <c r="D8" s="163"/>
      <c r="E8" s="164"/>
      <c r="F8" s="165"/>
      <c r="G8" s="166">
        <f>SUMIF(AG9:AG11,"&lt;&gt;NOR",G9:G11)</f>
        <v>0</v>
      </c>
      <c r="H8" s="160"/>
      <c r="I8" s="160">
        <f>SUM(I9:I11)</f>
        <v>0</v>
      </c>
      <c r="J8" s="160"/>
      <c r="K8" s="160">
        <f>SUM(K9:K11)</f>
        <v>0</v>
      </c>
      <c r="L8" s="160"/>
      <c r="M8" s="160">
        <f>SUM(M9:M11)</f>
        <v>0</v>
      </c>
      <c r="N8" s="159"/>
      <c r="O8" s="159">
        <f>SUM(O9:O11)</f>
        <v>0</v>
      </c>
      <c r="P8" s="159"/>
      <c r="Q8" s="159">
        <f>SUM(Q9:Q11)</f>
        <v>0</v>
      </c>
      <c r="R8" s="160"/>
      <c r="S8" s="160"/>
      <c r="T8" s="160"/>
      <c r="U8" s="160"/>
      <c r="V8" s="160">
        <f>SUM(V9:V11)</f>
        <v>0</v>
      </c>
      <c r="W8" s="160"/>
      <c r="X8" s="160"/>
      <c r="Y8" s="160"/>
      <c r="AG8" t="s">
        <v>117</v>
      </c>
    </row>
    <row r="9" spans="1:60" outlineLevel="1" x14ac:dyDescent="0.2">
      <c r="A9" s="174">
        <v>1</v>
      </c>
      <c r="B9" s="175" t="s">
        <v>118</v>
      </c>
      <c r="C9" s="182" t="s">
        <v>119</v>
      </c>
      <c r="D9" s="176" t="s">
        <v>120</v>
      </c>
      <c r="E9" s="177">
        <v>1</v>
      </c>
      <c r="F9" s="178"/>
      <c r="G9" s="179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21</v>
      </c>
      <c r="M9" s="155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5"/>
      <c r="S9" s="155" t="s">
        <v>121</v>
      </c>
      <c r="T9" s="155" t="s">
        <v>122</v>
      </c>
      <c r="U9" s="155">
        <v>0</v>
      </c>
      <c r="V9" s="155">
        <f>ROUND(E9*U9,2)</f>
        <v>0</v>
      </c>
      <c r="W9" s="155"/>
      <c r="X9" s="155" t="s">
        <v>123</v>
      </c>
      <c r="Y9" s="155" t="s">
        <v>124</v>
      </c>
      <c r="Z9" s="144"/>
      <c r="AA9" s="144"/>
      <c r="AB9" s="144"/>
      <c r="AC9" s="144"/>
      <c r="AD9" s="144"/>
      <c r="AE9" s="144"/>
      <c r="AF9" s="144"/>
      <c r="AG9" s="144" t="s">
        <v>125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74">
        <v>2</v>
      </c>
      <c r="B10" s="175" t="s">
        <v>126</v>
      </c>
      <c r="C10" s="182" t="s">
        <v>127</v>
      </c>
      <c r="D10" s="176" t="s">
        <v>120</v>
      </c>
      <c r="E10" s="177">
        <v>1</v>
      </c>
      <c r="F10" s="178"/>
      <c r="G10" s="179">
        <f>ROUND(E10*F10,2)</f>
        <v>0</v>
      </c>
      <c r="H10" s="156"/>
      <c r="I10" s="155">
        <f>ROUND(E10*H10,2)</f>
        <v>0</v>
      </c>
      <c r="J10" s="156"/>
      <c r="K10" s="155">
        <f>ROUND(E10*J10,2)</f>
        <v>0</v>
      </c>
      <c r="L10" s="155">
        <v>21</v>
      </c>
      <c r="M10" s="155">
        <f>G10*(1+L10/100)</f>
        <v>0</v>
      </c>
      <c r="N10" s="154">
        <v>0</v>
      </c>
      <c r="O10" s="154">
        <f>ROUND(E10*N10,2)</f>
        <v>0</v>
      </c>
      <c r="P10" s="154">
        <v>0</v>
      </c>
      <c r="Q10" s="154">
        <f>ROUND(E10*P10,2)</f>
        <v>0</v>
      </c>
      <c r="R10" s="155"/>
      <c r="S10" s="155" t="s">
        <v>121</v>
      </c>
      <c r="T10" s="155" t="s">
        <v>122</v>
      </c>
      <c r="U10" s="155">
        <v>0</v>
      </c>
      <c r="V10" s="155">
        <f>ROUND(E10*U10,2)</f>
        <v>0</v>
      </c>
      <c r="W10" s="155"/>
      <c r="X10" s="155" t="s">
        <v>123</v>
      </c>
      <c r="Y10" s="155" t="s">
        <v>124</v>
      </c>
      <c r="Z10" s="144"/>
      <c r="AA10" s="144"/>
      <c r="AB10" s="144"/>
      <c r="AC10" s="144"/>
      <c r="AD10" s="144"/>
      <c r="AE10" s="144"/>
      <c r="AF10" s="144"/>
      <c r="AG10" s="144" t="s">
        <v>128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74">
        <v>3</v>
      </c>
      <c r="B11" s="175" t="s">
        <v>129</v>
      </c>
      <c r="C11" s="182" t="s">
        <v>130</v>
      </c>
      <c r="D11" s="176" t="s">
        <v>120</v>
      </c>
      <c r="E11" s="177">
        <v>1</v>
      </c>
      <c r="F11" s="178"/>
      <c r="G11" s="179">
        <f>ROUND(E11*F11,2)</f>
        <v>0</v>
      </c>
      <c r="H11" s="156"/>
      <c r="I11" s="155">
        <f>ROUND(E11*H11,2)</f>
        <v>0</v>
      </c>
      <c r="J11" s="156"/>
      <c r="K11" s="155">
        <f>ROUND(E11*J11,2)</f>
        <v>0</v>
      </c>
      <c r="L11" s="155">
        <v>21</v>
      </c>
      <c r="M11" s="155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5"/>
      <c r="S11" s="155" t="s">
        <v>121</v>
      </c>
      <c r="T11" s="155" t="s">
        <v>122</v>
      </c>
      <c r="U11" s="155">
        <v>0</v>
      </c>
      <c r="V11" s="155">
        <f>ROUND(E11*U11,2)</f>
        <v>0</v>
      </c>
      <c r="W11" s="155"/>
      <c r="X11" s="155" t="s">
        <v>123</v>
      </c>
      <c r="Y11" s="155" t="s">
        <v>124</v>
      </c>
      <c r="Z11" s="144"/>
      <c r="AA11" s="144"/>
      <c r="AB11" s="144"/>
      <c r="AC11" s="144"/>
      <c r="AD11" s="144"/>
      <c r="AE11" s="144"/>
      <c r="AF11" s="144"/>
      <c r="AG11" s="144" t="s">
        <v>128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x14ac:dyDescent="0.2">
      <c r="A12" s="161" t="s">
        <v>116</v>
      </c>
      <c r="B12" s="162" t="s">
        <v>55</v>
      </c>
      <c r="C12" s="181" t="s">
        <v>56</v>
      </c>
      <c r="D12" s="163"/>
      <c r="E12" s="164"/>
      <c r="F12" s="165"/>
      <c r="G12" s="166">
        <f>SUMIF(AG13:AG23,"&lt;&gt;NOR",G13:G23)</f>
        <v>0</v>
      </c>
      <c r="H12" s="160"/>
      <c r="I12" s="160">
        <f>SUM(I13:I23)</f>
        <v>0</v>
      </c>
      <c r="J12" s="160"/>
      <c r="K12" s="160">
        <f>SUM(K13:K23)</f>
        <v>0</v>
      </c>
      <c r="L12" s="160"/>
      <c r="M12" s="160">
        <f>SUM(M13:M23)</f>
        <v>0</v>
      </c>
      <c r="N12" s="159"/>
      <c r="O12" s="159">
        <f>SUM(O13:O23)</f>
        <v>0.48</v>
      </c>
      <c r="P12" s="159"/>
      <c r="Q12" s="159">
        <f>SUM(Q13:Q23)</f>
        <v>0</v>
      </c>
      <c r="R12" s="160"/>
      <c r="S12" s="160"/>
      <c r="T12" s="160"/>
      <c r="U12" s="160"/>
      <c r="V12" s="160">
        <f>SUM(V13:V23)</f>
        <v>9.09</v>
      </c>
      <c r="W12" s="160"/>
      <c r="X12" s="160"/>
      <c r="Y12" s="160"/>
      <c r="AG12" t="s">
        <v>117</v>
      </c>
    </row>
    <row r="13" spans="1:60" ht="22.5" outlineLevel="1" x14ac:dyDescent="0.2">
      <c r="A13" s="168">
        <v>4</v>
      </c>
      <c r="B13" s="169" t="s">
        <v>145</v>
      </c>
      <c r="C13" s="183" t="s">
        <v>146</v>
      </c>
      <c r="D13" s="170" t="s">
        <v>143</v>
      </c>
      <c r="E13" s="171">
        <v>9.48</v>
      </c>
      <c r="F13" s="172"/>
      <c r="G13" s="173">
        <f>ROUND(E13*F13,2)</f>
        <v>0</v>
      </c>
      <c r="H13" s="156"/>
      <c r="I13" s="155">
        <f>ROUND(E13*H13,2)</f>
        <v>0</v>
      </c>
      <c r="J13" s="156"/>
      <c r="K13" s="155">
        <f>ROUND(E13*J13,2)</f>
        <v>0</v>
      </c>
      <c r="L13" s="155">
        <v>21</v>
      </c>
      <c r="M13" s="155">
        <f>G13*(1+L13/100)</f>
        <v>0</v>
      </c>
      <c r="N13" s="154">
        <v>2.5100000000000001E-3</v>
      </c>
      <c r="O13" s="154">
        <f>ROUND(E13*N13,2)</f>
        <v>0.02</v>
      </c>
      <c r="P13" s="154">
        <v>0</v>
      </c>
      <c r="Q13" s="154">
        <f>ROUND(E13*P13,2)</f>
        <v>0</v>
      </c>
      <c r="R13" s="155"/>
      <c r="S13" s="155" t="s">
        <v>134</v>
      </c>
      <c r="T13" s="155" t="s">
        <v>134</v>
      </c>
      <c r="U13" s="155">
        <v>0.18232999999999999</v>
      </c>
      <c r="V13" s="155">
        <f>ROUND(E13*U13,2)</f>
        <v>1.73</v>
      </c>
      <c r="W13" s="155"/>
      <c r="X13" s="155" t="s">
        <v>123</v>
      </c>
      <c r="Y13" s="155" t="s">
        <v>124</v>
      </c>
      <c r="Z13" s="144"/>
      <c r="AA13" s="144"/>
      <c r="AB13" s="144"/>
      <c r="AC13" s="144"/>
      <c r="AD13" s="144"/>
      <c r="AE13" s="144"/>
      <c r="AF13" s="144"/>
      <c r="AG13" s="144" t="s">
        <v>125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2" x14ac:dyDescent="0.2">
      <c r="A14" s="151"/>
      <c r="B14" s="152"/>
      <c r="C14" s="184" t="s">
        <v>328</v>
      </c>
      <c r="D14" s="157"/>
      <c r="E14" s="158">
        <v>9.48</v>
      </c>
      <c r="F14" s="155"/>
      <c r="G14" s="155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4"/>
      <c r="AA14" s="144"/>
      <c r="AB14" s="144"/>
      <c r="AC14" s="144"/>
      <c r="AD14" s="144"/>
      <c r="AE14" s="144"/>
      <c r="AF14" s="144"/>
      <c r="AG14" s="144" t="s">
        <v>136</v>
      </c>
      <c r="AH14" s="144">
        <v>0</v>
      </c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22.5" outlineLevel="1" x14ac:dyDescent="0.2">
      <c r="A15" s="168">
        <v>5</v>
      </c>
      <c r="B15" s="169" t="s">
        <v>152</v>
      </c>
      <c r="C15" s="183" t="s">
        <v>153</v>
      </c>
      <c r="D15" s="170" t="s">
        <v>139</v>
      </c>
      <c r="E15" s="171">
        <v>3.9</v>
      </c>
      <c r="F15" s="172"/>
      <c r="G15" s="173">
        <f>ROUND(E15*F15,2)</f>
        <v>0</v>
      </c>
      <c r="H15" s="156"/>
      <c r="I15" s="155">
        <f>ROUND(E15*H15,2)</f>
        <v>0</v>
      </c>
      <c r="J15" s="156"/>
      <c r="K15" s="155">
        <f>ROUND(E15*J15,2)</f>
        <v>0</v>
      </c>
      <c r="L15" s="155">
        <v>21</v>
      </c>
      <c r="M15" s="155">
        <f>G15*(1+L15/100)</f>
        <v>0</v>
      </c>
      <c r="N15" s="154">
        <v>3.5500000000000002E-3</v>
      </c>
      <c r="O15" s="154">
        <f>ROUND(E15*N15,2)</f>
        <v>0.01</v>
      </c>
      <c r="P15" s="154">
        <v>0</v>
      </c>
      <c r="Q15" s="154">
        <f>ROUND(E15*P15,2)</f>
        <v>0</v>
      </c>
      <c r="R15" s="155"/>
      <c r="S15" s="155" t="s">
        <v>134</v>
      </c>
      <c r="T15" s="155" t="s">
        <v>134</v>
      </c>
      <c r="U15" s="155">
        <v>0.17016000000000001</v>
      </c>
      <c r="V15" s="155">
        <f>ROUND(E15*U15,2)</f>
        <v>0.66</v>
      </c>
      <c r="W15" s="155"/>
      <c r="X15" s="155" t="s">
        <v>123</v>
      </c>
      <c r="Y15" s="155" t="s">
        <v>124</v>
      </c>
      <c r="Z15" s="144"/>
      <c r="AA15" s="144"/>
      <c r="AB15" s="144"/>
      <c r="AC15" s="144"/>
      <c r="AD15" s="144"/>
      <c r="AE15" s="144"/>
      <c r="AF15" s="144"/>
      <c r="AG15" s="144" t="s">
        <v>125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2" x14ac:dyDescent="0.2">
      <c r="A16" s="151"/>
      <c r="B16" s="152"/>
      <c r="C16" s="184" t="s">
        <v>329</v>
      </c>
      <c r="D16" s="157"/>
      <c r="E16" s="158"/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4"/>
      <c r="AA16" s="144"/>
      <c r="AB16" s="144"/>
      <c r="AC16" s="144"/>
      <c r="AD16" s="144"/>
      <c r="AE16" s="144"/>
      <c r="AF16" s="144"/>
      <c r="AG16" s="144" t="s">
        <v>136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3" x14ac:dyDescent="0.2">
      <c r="A17" s="151"/>
      <c r="B17" s="152"/>
      <c r="C17" s="184" t="s">
        <v>330</v>
      </c>
      <c r="D17" s="157"/>
      <c r="E17" s="158">
        <v>3.9</v>
      </c>
      <c r="F17" s="155"/>
      <c r="G17" s="155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4"/>
      <c r="AA17" s="144"/>
      <c r="AB17" s="144"/>
      <c r="AC17" s="144"/>
      <c r="AD17" s="144"/>
      <c r="AE17" s="144"/>
      <c r="AF17" s="144"/>
      <c r="AG17" s="144" t="s">
        <v>136</v>
      </c>
      <c r="AH17" s="144">
        <v>0</v>
      </c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68">
        <v>6</v>
      </c>
      <c r="B18" s="169" t="s">
        <v>155</v>
      </c>
      <c r="C18" s="183" t="s">
        <v>156</v>
      </c>
      <c r="D18" s="170" t="s">
        <v>139</v>
      </c>
      <c r="E18" s="171">
        <v>18.114000000000001</v>
      </c>
      <c r="F18" s="172"/>
      <c r="G18" s="173">
        <f>ROUND(E18*F18,2)</f>
        <v>0</v>
      </c>
      <c r="H18" s="156"/>
      <c r="I18" s="155">
        <f>ROUND(E18*H18,2)</f>
        <v>0</v>
      </c>
      <c r="J18" s="156"/>
      <c r="K18" s="155">
        <f>ROUND(E18*J18,2)</f>
        <v>0</v>
      </c>
      <c r="L18" s="155">
        <v>21</v>
      </c>
      <c r="M18" s="155">
        <f>G18*(1+L18/100)</f>
        <v>0</v>
      </c>
      <c r="N18" s="154">
        <v>2.495E-2</v>
      </c>
      <c r="O18" s="154">
        <f>ROUND(E18*N18,2)</f>
        <v>0.45</v>
      </c>
      <c r="P18" s="154">
        <v>0</v>
      </c>
      <c r="Q18" s="154">
        <f>ROUND(E18*P18,2)</f>
        <v>0</v>
      </c>
      <c r="R18" s="155"/>
      <c r="S18" s="155" t="s">
        <v>134</v>
      </c>
      <c r="T18" s="155" t="s">
        <v>134</v>
      </c>
      <c r="U18" s="155">
        <v>0.37</v>
      </c>
      <c r="V18" s="155">
        <f>ROUND(E18*U18,2)</f>
        <v>6.7</v>
      </c>
      <c r="W18" s="155"/>
      <c r="X18" s="155" t="s">
        <v>123</v>
      </c>
      <c r="Y18" s="155" t="s">
        <v>124</v>
      </c>
      <c r="Z18" s="144"/>
      <c r="AA18" s="144"/>
      <c r="AB18" s="144"/>
      <c r="AC18" s="144"/>
      <c r="AD18" s="144"/>
      <c r="AE18" s="144"/>
      <c r="AF18" s="144"/>
      <c r="AG18" s="144" t="s">
        <v>128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2" x14ac:dyDescent="0.2">
      <c r="A19" s="151"/>
      <c r="B19" s="152"/>
      <c r="C19" s="184" t="s">
        <v>329</v>
      </c>
      <c r="D19" s="157"/>
      <c r="E19" s="158"/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4"/>
      <c r="AA19" s="144"/>
      <c r="AB19" s="144"/>
      <c r="AC19" s="144"/>
      <c r="AD19" s="144"/>
      <c r="AE19" s="144"/>
      <c r="AF19" s="144"/>
      <c r="AG19" s="144" t="s">
        <v>136</v>
      </c>
      <c r="AH19" s="144">
        <v>0</v>
      </c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3" x14ac:dyDescent="0.2">
      <c r="A20" s="151"/>
      <c r="B20" s="152"/>
      <c r="C20" s="184" t="s">
        <v>331</v>
      </c>
      <c r="D20" s="157"/>
      <c r="E20" s="158">
        <v>18.72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4"/>
      <c r="AA20" s="144"/>
      <c r="AB20" s="144"/>
      <c r="AC20" s="144"/>
      <c r="AD20" s="144"/>
      <c r="AE20" s="144"/>
      <c r="AF20" s="144"/>
      <c r="AG20" s="144" t="s">
        <v>136</v>
      </c>
      <c r="AH20" s="144">
        <v>0</v>
      </c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3" x14ac:dyDescent="0.2">
      <c r="A21" s="151"/>
      <c r="B21" s="152"/>
      <c r="C21" s="184" t="s">
        <v>332</v>
      </c>
      <c r="D21" s="157"/>
      <c r="E21" s="158">
        <v>-1.5760000000000001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4"/>
      <c r="AA21" s="144"/>
      <c r="AB21" s="144"/>
      <c r="AC21" s="144"/>
      <c r="AD21" s="144"/>
      <c r="AE21" s="144"/>
      <c r="AF21" s="144"/>
      <c r="AG21" s="144" t="s">
        <v>136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3" x14ac:dyDescent="0.2">
      <c r="A22" s="151"/>
      <c r="B22" s="152"/>
      <c r="C22" s="184" t="s">
        <v>333</v>
      </c>
      <c r="D22" s="157"/>
      <c r="E22" s="158"/>
      <c r="F22" s="155"/>
      <c r="G22" s="15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4"/>
      <c r="AA22" s="144"/>
      <c r="AB22" s="144"/>
      <c r="AC22" s="144"/>
      <c r="AD22" s="144"/>
      <c r="AE22" s="144"/>
      <c r="AF22" s="144"/>
      <c r="AG22" s="144" t="s">
        <v>136</v>
      </c>
      <c r="AH22" s="144">
        <v>0</v>
      </c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3" x14ac:dyDescent="0.2">
      <c r="A23" s="151"/>
      <c r="B23" s="152"/>
      <c r="C23" s="184" t="s">
        <v>334</v>
      </c>
      <c r="D23" s="157"/>
      <c r="E23" s="158">
        <v>0.97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4"/>
      <c r="AA23" s="144"/>
      <c r="AB23" s="144"/>
      <c r="AC23" s="144"/>
      <c r="AD23" s="144"/>
      <c r="AE23" s="144"/>
      <c r="AF23" s="144"/>
      <c r="AG23" s="144" t="s">
        <v>136</v>
      </c>
      <c r="AH23" s="144">
        <v>0</v>
      </c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x14ac:dyDescent="0.2">
      <c r="A24" s="161" t="s">
        <v>116</v>
      </c>
      <c r="B24" s="162" t="s">
        <v>57</v>
      </c>
      <c r="C24" s="181" t="s">
        <v>58</v>
      </c>
      <c r="D24" s="163"/>
      <c r="E24" s="164"/>
      <c r="F24" s="165"/>
      <c r="G24" s="166">
        <f>SUMIF(AG25:AG36,"&lt;&gt;NOR",G25:G36)</f>
        <v>0</v>
      </c>
      <c r="H24" s="160"/>
      <c r="I24" s="160">
        <f>SUM(I25:I36)</f>
        <v>0</v>
      </c>
      <c r="J24" s="160"/>
      <c r="K24" s="160">
        <f>SUM(K25:K36)</f>
        <v>0</v>
      </c>
      <c r="L24" s="160"/>
      <c r="M24" s="160">
        <f>SUM(M25:M36)</f>
        <v>0</v>
      </c>
      <c r="N24" s="159"/>
      <c r="O24" s="159">
        <f>SUM(O25:O36)</f>
        <v>2.72</v>
      </c>
      <c r="P24" s="159"/>
      <c r="Q24" s="159">
        <f>SUM(Q25:Q36)</f>
        <v>0</v>
      </c>
      <c r="R24" s="160"/>
      <c r="S24" s="160"/>
      <c r="T24" s="160"/>
      <c r="U24" s="160"/>
      <c r="V24" s="160">
        <f>SUM(V25:V36)</f>
        <v>8.27</v>
      </c>
      <c r="W24" s="160"/>
      <c r="X24" s="160"/>
      <c r="Y24" s="160"/>
      <c r="AG24" t="s">
        <v>117</v>
      </c>
    </row>
    <row r="25" spans="1:60" outlineLevel="1" x14ac:dyDescent="0.2">
      <c r="A25" s="168">
        <v>7</v>
      </c>
      <c r="B25" s="169" t="s">
        <v>165</v>
      </c>
      <c r="C25" s="183" t="s">
        <v>166</v>
      </c>
      <c r="D25" s="170" t="s">
        <v>133</v>
      </c>
      <c r="E25" s="171">
        <v>1.1385000000000001</v>
      </c>
      <c r="F25" s="172"/>
      <c r="G25" s="173">
        <f>ROUND(E25*F25,2)</f>
        <v>0</v>
      </c>
      <c r="H25" s="156"/>
      <c r="I25" s="155">
        <f>ROUND(E25*H25,2)</f>
        <v>0</v>
      </c>
      <c r="J25" s="156"/>
      <c r="K25" s="155">
        <f>ROUND(E25*J25,2)</f>
        <v>0</v>
      </c>
      <c r="L25" s="155">
        <v>21</v>
      </c>
      <c r="M25" s="155">
        <f>G25*(1+L25/100)</f>
        <v>0</v>
      </c>
      <c r="N25" s="154">
        <v>1.919</v>
      </c>
      <c r="O25" s="154">
        <f>ROUND(E25*N25,2)</f>
        <v>2.1800000000000002</v>
      </c>
      <c r="P25" s="154">
        <v>0</v>
      </c>
      <c r="Q25" s="154">
        <f>ROUND(E25*P25,2)</f>
        <v>0</v>
      </c>
      <c r="R25" s="155"/>
      <c r="S25" s="155" t="s">
        <v>134</v>
      </c>
      <c r="T25" s="155" t="s">
        <v>134</v>
      </c>
      <c r="U25" s="155">
        <v>2.58</v>
      </c>
      <c r="V25" s="155">
        <f>ROUND(E25*U25,2)</f>
        <v>2.94</v>
      </c>
      <c r="W25" s="155"/>
      <c r="X25" s="155" t="s">
        <v>123</v>
      </c>
      <c r="Y25" s="155" t="s">
        <v>124</v>
      </c>
      <c r="Z25" s="144"/>
      <c r="AA25" s="144"/>
      <c r="AB25" s="144"/>
      <c r="AC25" s="144"/>
      <c r="AD25" s="144"/>
      <c r="AE25" s="144"/>
      <c r="AF25" s="144"/>
      <c r="AG25" s="144" t="s">
        <v>128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2" x14ac:dyDescent="0.2">
      <c r="A26" s="151"/>
      <c r="B26" s="152"/>
      <c r="C26" s="184" t="s">
        <v>329</v>
      </c>
      <c r="D26" s="157"/>
      <c r="E26" s="158"/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4"/>
      <c r="AA26" s="144"/>
      <c r="AB26" s="144"/>
      <c r="AC26" s="144"/>
      <c r="AD26" s="144"/>
      <c r="AE26" s="144"/>
      <c r="AF26" s="144"/>
      <c r="AG26" s="144" t="s">
        <v>136</v>
      </c>
      <c r="AH26" s="144">
        <v>0</v>
      </c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3" x14ac:dyDescent="0.2">
      <c r="A27" s="151"/>
      <c r="B27" s="152"/>
      <c r="C27" s="184" t="s">
        <v>335</v>
      </c>
      <c r="D27" s="157"/>
      <c r="E27" s="158">
        <v>0.36799999999999999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4"/>
      <c r="AA27" s="144"/>
      <c r="AB27" s="144"/>
      <c r="AC27" s="144"/>
      <c r="AD27" s="144"/>
      <c r="AE27" s="144"/>
      <c r="AF27" s="144"/>
      <c r="AG27" s="144" t="s">
        <v>136</v>
      </c>
      <c r="AH27" s="144">
        <v>0</v>
      </c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3" x14ac:dyDescent="0.2">
      <c r="A28" s="151"/>
      <c r="B28" s="152"/>
      <c r="C28" s="184" t="s">
        <v>336</v>
      </c>
      <c r="D28" s="157"/>
      <c r="E28" s="158"/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4"/>
      <c r="AA28" s="144"/>
      <c r="AB28" s="144"/>
      <c r="AC28" s="144"/>
      <c r="AD28" s="144"/>
      <c r="AE28" s="144"/>
      <c r="AF28" s="144"/>
      <c r="AG28" s="144" t="s">
        <v>136</v>
      </c>
      <c r="AH28" s="144">
        <v>0</v>
      </c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3" x14ac:dyDescent="0.2">
      <c r="A29" s="151"/>
      <c r="B29" s="152"/>
      <c r="C29" s="184" t="s">
        <v>337</v>
      </c>
      <c r="D29" s="157"/>
      <c r="E29" s="158">
        <v>0.77049999999999996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4"/>
      <c r="AA29" s="144"/>
      <c r="AB29" s="144"/>
      <c r="AC29" s="144"/>
      <c r="AD29" s="144"/>
      <c r="AE29" s="144"/>
      <c r="AF29" s="144"/>
      <c r="AG29" s="144" t="s">
        <v>136</v>
      </c>
      <c r="AH29" s="144">
        <v>0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ht="22.5" outlineLevel="1" x14ac:dyDescent="0.2">
      <c r="A30" s="168">
        <v>8</v>
      </c>
      <c r="B30" s="169" t="s">
        <v>168</v>
      </c>
      <c r="C30" s="183" t="s">
        <v>169</v>
      </c>
      <c r="D30" s="170" t="s">
        <v>139</v>
      </c>
      <c r="E30" s="171">
        <v>11.385</v>
      </c>
      <c r="F30" s="172"/>
      <c r="G30" s="173">
        <f>ROUND(E30*F30,2)</f>
        <v>0</v>
      </c>
      <c r="H30" s="156"/>
      <c r="I30" s="155">
        <f>ROUND(E30*H30,2)</f>
        <v>0</v>
      </c>
      <c r="J30" s="156"/>
      <c r="K30" s="155">
        <f>ROUND(E30*J30,2)</f>
        <v>0</v>
      </c>
      <c r="L30" s="155">
        <v>21</v>
      </c>
      <c r="M30" s="155">
        <f>G30*(1+L30/100)</f>
        <v>0</v>
      </c>
      <c r="N30" s="154">
        <v>4.7300000000000002E-2</v>
      </c>
      <c r="O30" s="154">
        <f>ROUND(E30*N30,2)</f>
        <v>0.54</v>
      </c>
      <c r="P30" s="154">
        <v>0</v>
      </c>
      <c r="Q30" s="154">
        <f>ROUND(E30*P30,2)</f>
        <v>0</v>
      </c>
      <c r="R30" s="155"/>
      <c r="S30" s="155" t="s">
        <v>134</v>
      </c>
      <c r="T30" s="155" t="s">
        <v>134</v>
      </c>
      <c r="U30" s="155">
        <v>0.32850000000000001</v>
      </c>
      <c r="V30" s="155">
        <f>ROUND(E30*U30,2)</f>
        <v>3.74</v>
      </c>
      <c r="W30" s="155"/>
      <c r="X30" s="155" t="s">
        <v>123</v>
      </c>
      <c r="Y30" s="155" t="s">
        <v>124</v>
      </c>
      <c r="Z30" s="144"/>
      <c r="AA30" s="144"/>
      <c r="AB30" s="144"/>
      <c r="AC30" s="144"/>
      <c r="AD30" s="144"/>
      <c r="AE30" s="144"/>
      <c r="AF30" s="144"/>
      <c r="AG30" s="144" t="s">
        <v>128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2" x14ac:dyDescent="0.2">
      <c r="A31" s="151"/>
      <c r="B31" s="152"/>
      <c r="C31" s="184" t="s">
        <v>329</v>
      </c>
      <c r="D31" s="157"/>
      <c r="E31" s="158"/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4"/>
      <c r="AA31" s="144"/>
      <c r="AB31" s="144"/>
      <c r="AC31" s="144"/>
      <c r="AD31" s="144"/>
      <c r="AE31" s="144"/>
      <c r="AF31" s="144"/>
      <c r="AG31" s="144" t="s">
        <v>136</v>
      </c>
      <c r="AH31" s="144">
        <v>0</v>
      </c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3" x14ac:dyDescent="0.2">
      <c r="A32" s="151"/>
      <c r="B32" s="152"/>
      <c r="C32" s="184" t="s">
        <v>338</v>
      </c>
      <c r="D32" s="157"/>
      <c r="E32" s="158">
        <v>3.68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4"/>
      <c r="AA32" s="144"/>
      <c r="AB32" s="144"/>
      <c r="AC32" s="144"/>
      <c r="AD32" s="144"/>
      <c r="AE32" s="144"/>
      <c r="AF32" s="144"/>
      <c r="AG32" s="144" t="s">
        <v>136</v>
      </c>
      <c r="AH32" s="144">
        <v>0</v>
      </c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3" x14ac:dyDescent="0.2">
      <c r="A33" s="151"/>
      <c r="B33" s="152"/>
      <c r="C33" s="184" t="s">
        <v>336</v>
      </c>
      <c r="D33" s="157"/>
      <c r="E33" s="158"/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4"/>
      <c r="AA33" s="144"/>
      <c r="AB33" s="144"/>
      <c r="AC33" s="144"/>
      <c r="AD33" s="144"/>
      <c r="AE33" s="144"/>
      <c r="AF33" s="144"/>
      <c r="AG33" s="144" t="s">
        <v>136</v>
      </c>
      <c r="AH33" s="144">
        <v>0</v>
      </c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3" x14ac:dyDescent="0.2">
      <c r="A34" s="151"/>
      <c r="B34" s="152"/>
      <c r="C34" s="184" t="s">
        <v>339</v>
      </c>
      <c r="D34" s="157"/>
      <c r="E34" s="158">
        <v>7.7050000000000001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4"/>
      <c r="AA34" s="144"/>
      <c r="AB34" s="144"/>
      <c r="AC34" s="144"/>
      <c r="AD34" s="144"/>
      <c r="AE34" s="144"/>
      <c r="AF34" s="144"/>
      <c r="AG34" s="144" t="s">
        <v>136</v>
      </c>
      <c r="AH34" s="144">
        <v>0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74">
        <v>9</v>
      </c>
      <c r="B35" s="175" t="s">
        <v>171</v>
      </c>
      <c r="C35" s="182" t="s">
        <v>172</v>
      </c>
      <c r="D35" s="176" t="s">
        <v>139</v>
      </c>
      <c r="E35" s="177">
        <v>11.385</v>
      </c>
      <c r="F35" s="178"/>
      <c r="G35" s="179">
        <f>ROUND(E35*F35,2)</f>
        <v>0</v>
      </c>
      <c r="H35" s="156"/>
      <c r="I35" s="155">
        <f>ROUND(E35*H35,2)</f>
        <v>0</v>
      </c>
      <c r="J35" s="156"/>
      <c r="K35" s="155">
        <f>ROUND(E35*J35,2)</f>
        <v>0</v>
      </c>
      <c r="L35" s="155">
        <v>21</v>
      </c>
      <c r="M35" s="155">
        <f>G35*(1+L35/100)</f>
        <v>0</v>
      </c>
      <c r="N35" s="154">
        <v>2.5999999999999998E-4</v>
      </c>
      <c r="O35" s="154">
        <f>ROUND(E35*N35,2)</f>
        <v>0</v>
      </c>
      <c r="P35" s="154">
        <v>0</v>
      </c>
      <c r="Q35" s="154">
        <f>ROUND(E35*P35,2)</f>
        <v>0</v>
      </c>
      <c r="R35" s="155"/>
      <c r="S35" s="155" t="s">
        <v>134</v>
      </c>
      <c r="T35" s="155" t="s">
        <v>134</v>
      </c>
      <c r="U35" s="155">
        <v>0.09</v>
      </c>
      <c r="V35" s="155">
        <f>ROUND(E35*U35,2)</f>
        <v>1.02</v>
      </c>
      <c r="W35" s="155"/>
      <c r="X35" s="155" t="s">
        <v>123</v>
      </c>
      <c r="Y35" s="155" t="s">
        <v>124</v>
      </c>
      <c r="Z35" s="144"/>
      <c r="AA35" s="144"/>
      <c r="AB35" s="144"/>
      <c r="AC35" s="144"/>
      <c r="AD35" s="144"/>
      <c r="AE35" s="144"/>
      <c r="AF35" s="144"/>
      <c r="AG35" s="144" t="s">
        <v>128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74">
        <v>10</v>
      </c>
      <c r="B36" s="175" t="s">
        <v>173</v>
      </c>
      <c r="C36" s="182" t="s">
        <v>174</v>
      </c>
      <c r="D36" s="176" t="s">
        <v>139</v>
      </c>
      <c r="E36" s="177">
        <v>11.385</v>
      </c>
      <c r="F36" s="178"/>
      <c r="G36" s="179">
        <f>ROUND(E36*F36,2)</f>
        <v>0</v>
      </c>
      <c r="H36" s="156"/>
      <c r="I36" s="155">
        <f>ROUND(E36*H36,2)</f>
        <v>0</v>
      </c>
      <c r="J36" s="156"/>
      <c r="K36" s="155">
        <f>ROUND(E36*J36,2)</f>
        <v>0</v>
      </c>
      <c r="L36" s="155">
        <v>21</v>
      </c>
      <c r="M36" s="155">
        <f>G36*(1+L36/100)</f>
        <v>0</v>
      </c>
      <c r="N36" s="154">
        <v>0</v>
      </c>
      <c r="O36" s="154">
        <f>ROUND(E36*N36,2)</f>
        <v>0</v>
      </c>
      <c r="P36" s="154">
        <v>0</v>
      </c>
      <c r="Q36" s="154">
        <f>ROUND(E36*P36,2)</f>
        <v>0</v>
      </c>
      <c r="R36" s="155"/>
      <c r="S36" s="155" t="s">
        <v>134</v>
      </c>
      <c r="T36" s="155" t="s">
        <v>134</v>
      </c>
      <c r="U36" s="155">
        <v>0.05</v>
      </c>
      <c r="V36" s="155">
        <f>ROUND(E36*U36,2)</f>
        <v>0.56999999999999995</v>
      </c>
      <c r="W36" s="155"/>
      <c r="X36" s="155" t="s">
        <v>123</v>
      </c>
      <c r="Y36" s="155" t="s">
        <v>124</v>
      </c>
      <c r="Z36" s="144"/>
      <c r="AA36" s="144"/>
      <c r="AB36" s="144"/>
      <c r="AC36" s="144"/>
      <c r="AD36" s="144"/>
      <c r="AE36" s="144"/>
      <c r="AF36" s="144"/>
      <c r="AG36" s="144" t="s">
        <v>128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x14ac:dyDescent="0.2">
      <c r="A37" s="161" t="s">
        <v>116</v>
      </c>
      <c r="B37" s="162" t="s">
        <v>59</v>
      </c>
      <c r="C37" s="181" t="s">
        <v>60</v>
      </c>
      <c r="D37" s="163"/>
      <c r="E37" s="164"/>
      <c r="F37" s="165"/>
      <c r="G37" s="166">
        <f>SUMIF(AG38:AG38,"&lt;&gt;NOR",G38:G38)</f>
        <v>0</v>
      </c>
      <c r="H37" s="160"/>
      <c r="I37" s="160">
        <f>SUM(I38:I38)</f>
        <v>0</v>
      </c>
      <c r="J37" s="160"/>
      <c r="K37" s="160">
        <f>SUM(K38:K38)</f>
        <v>0</v>
      </c>
      <c r="L37" s="160"/>
      <c r="M37" s="160">
        <f>SUM(M38:M38)</f>
        <v>0</v>
      </c>
      <c r="N37" s="159"/>
      <c r="O37" s="159">
        <f>SUM(O38:O38)</f>
        <v>0.03</v>
      </c>
      <c r="P37" s="159"/>
      <c r="Q37" s="159">
        <f>SUM(Q38:Q38)</f>
        <v>0</v>
      </c>
      <c r="R37" s="160"/>
      <c r="S37" s="160"/>
      <c r="T37" s="160"/>
      <c r="U37" s="160"/>
      <c r="V37" s="160">
        <f>SUM(V38:V38)</f>
        <v>1.86</v>
      </c>
      <c r="W37" s="160"/>
      <c r="X37" s="160"/>
      <c r="Y37" s="160"/>
      <c r="AG37" t="s">
        <v>117</v>
      </c>
    </row>
    <row r="38" spans="1:60" ht="22.5" outlineLevel="1" x14ac:dyDescent="0.2">
      <c r="A38" s="174">
        <v>11</v>
      </c>
      <c r="B38" s="175" t="s">
        <v>175</v>
      </c>
      <c r="C38" s="182" t="s">
        <v>176</v>
      </c>
      <c r="D38" s="176" t="s">
        <v>177</v>
      </c>
      <c r="E38" s="177">
        <v>1</v>
      </c>
      <c r="F38" s="178"/>
      <c r="G38" s="179">
        <f>ROUND(E38*F38,2)</f>
        <v>0</v>
      </c>
      <c r="H38" s="156"/>
      <c r="I38" s="155">
        <f>ROUND(E38*H38,2)</f>
        <v>0</v>
      </c>
      <c r="J38" s="156"/>
      <c r="K38" s="155">
        <f>ROUND(E38*J38,2)</f>
        <v>0</v>
      </c>
      <c r="L38" s="155">
        <v>21</v>
      </c>
      <c r="M38" s="155">
        <f>G38*(1+L38/100)</f>
        <v>0</v>
      </c>
      <c r="N38" s="154">
        <v>3.4169999999999999E-2</v>
      </c>
      <c r="O38" s="154">
        <f>ROUND(E38*N38,2)</f>
        <v>0.03</v>
      </c>
      <c r="P38" s="154">
        <v>0</v>
      </c>
      <c r="Q38" s="154">
        <f>ROUND(E38*P38,2)</f>
        <v>0</v>
      </c>
      <c r="R38" s="155"/>
      <c r="S38" s="155" t="s">
        <v>134</v>
      </c>
      <c r="T38" s="155" t="s">
        <v>134</v>
      </c>
      <c r="U38" s="155">
        <v>1.86</v>
      </c>
      <c r="V38" s="155">
        <f>ROUND(E38*U38,2)</f>
        <v>1.86</v>
      </c>
      <c r="W38" s="155"/>
      <c r="X38" s="155" t="s">
        <v>123</v>
      </c>
      <c r="Y38" s="155" t="s">
        <v>124</v>
      </c>
      <c r="Z38" s="144"/>
      <c r="AA38" s="144"/>
      <c r="AB38" s="144"/>
      <c r="AC38" s="144"/>
      <c r="AD38" s="144"/>
      <c r="AE38" s="144"/>
      <c r="AF38" s="144"/>
      <c r="AG38" s="144" t="s">
        <v>125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x14ac:dyDescent="0.2">
      <c r="A39" s="161" t="s">
        <v>116</v>
      </c>
      <c r="B39" s="162" t="s">
        <v>61</v>
      </c>
      <c r="C39" s="181" t="s">
        <v>62</v>
      </c>
      <c r="D39" s="163"/>
      <c r="E39" s="164"/>
      <c r="F39" s="165"/>
      <c r="G39" s="166">
        <f>SUMIF(AG40:AG41,"&lt;&gt;NOR",G40:G41)</f>
        <v>0</v>
      </c>
      <c r="H39" s="160"/>
      <c r="I39" s="160">
        <f>SUM(I40:I41)</f>
        <v>0</v>
      </c>
      <c r="J39" s="160"/>
      <c r="K39" s="160">
        <f>SUM(K40:K41)</f>
        <v>0</v>
      </c>
      <c r="L39" s="160"/>
      <c r="M39" s="160">
        <f>SUM(M40:M41)</f>
        <v>0</v>
      </c>
      <c r="N39" s="159"/>
      <c r="O39" s="159">
        <f>SUM(O40:O41)</f>
        <v>0.01</v>
      </c>
      <c r="P39" s="159"/>
      <c r="Q39" s="159">
        <f>SUM(Q40:Q41)</f>
        <v>0</v>
      </c>
      <c r="R39" s="160"/>
      <c r="S39" s="160"/>
      <c r="T39" s="160"/>
      <c r="U39" s="160"/>
      <c r="V39" s="160">
        <f>SUM(V40:V41)</f>
        <v>1.19</v>
      </c>
      <c r="W39" s="160"/>
      <c r="X39" s="160"/>
      <c r="Y39" s="160"/>
      <c r="AG39" t="s">
        <v>117</v>
      </c>
    </row>
    <row r="40" spans="1:60" outlineLevel="1" x14ac:dyDescent="0.2">
      <c r="A40" s="168">
        <v>12</v>
      </c>
      <c r="B40" s="169" t="s">
        <v>178</v>
      </c>
      <c r="C40" s="183" t="s">
        <v>179</v>
      </c>
      <c r="D40" s="170" t="s">
        <v>139</v>
      </c>
      <c r="E40" s="171">
        <v>6.6029999999999998</v>
      </c>
      <c r="F40" s="172"/>
      <c r="G40" s="173">
        <f>ROUND(E40*F40,2)</f>
        <v>0</v>
      </c>
      <c r="H40" s="156"/>
      <c r="I40" s="155">
        <f>ROUND(E40*H40,2)</f>
        <v>0</v>
      </c>
      <c r="J40" s="156"/>
      <c r="K40" s="155">
        <f>ROUND(E40*J40,2)</f>
        <v>0</v>
      </c>
      <c r="L40" s="155">
        <v>21</v>
      </c>
      <c r="M40" s="155">
        <f>G40*(1+L40/100)</f>
        <v>0</v>
      </c>
      <c r="N40" s="154">
        <v>1.2099999999999999E-3</v>
      </c>
      <c r="O40" s="154">
        <f>ROUND(E40*N40,2)</f>
        <v>0.01</v>
      </c>
      <c r="P40" s="154">
        <v>0</v>
      </c>
      <c r="Q40" s="154">
        <f>ROUND(E40*P40,2)</f>
        <v>0</v>
      </c>
      <c r="R40" s="155"/>
      <c r="S40" s="155" t="s">
        <v>134</v>
      </c>
      <c r="T40" s="155" t="s">
        <v>134</v>
      </c>
      <c r="U40" s="155">
        <v>0.18</v>
      </c>
      <c r="V40" s="155">
        <f>ROUND(E40*U40,2)</f>
        <v>1.19</v>
      </c>
      <c r="W40" s="155"/>
      <c r="X40" s="155" t="s">
        <v>123</v>
      </c>
      <c r="Y40" s="155" t="s">
        <v>124</v>
      </c>
      <c r="Z40" s="144"/>
      <c r="AA40" s="144"/>
      <c r="AB40" s="144"/>
      <c r="AC40" s="144"/>
      <c r="AD40" s="144"/>
      <c r="AE40" s="144"/>
      <c r="AF40" s="144"/>
      <c r="AG40" s="144" t="s">
        <v>128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2" x14ac:dyDescent="0.2">
      <c r="A41" s="151"/>
      <c r="B41" s="152"/>
      <c r="C41" s="184" t="s">
        <v>340</v>
      </c>
      <c r="D41" s="157"/>
      <c r="E41" s="158">
        <v>6.6029999999999998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4"/>
      <c r="AA41" s="144"/>
      <c r="AB41" s="144"/>
      <c r="AC41" s="144"/>
      <c r="AD41" s="144"/>
      <c r="AE41" s="144"/>
      <c r="AF41" s="144"/>
      <c r="AG41" s="144" t="s">
        <v>136</v>
      </c>
      <c r="AH41" s="144">
        <v>0</v>
      </c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t="25.5" x14ac:dyDescent="0.2">
      <c r="A42" s="161" t="s">
        <v>116</v>
      </c>
      <c r="B42" s="162" t="s">
        <v>63</v>
      </c>
      <c r="C42" s="181" t="s">
        <v>64</v>
      </c>
      <c r="D42" s="163"/>
      <c r="E42" s="164"/>
      <c r="F42" s="165"/>
      <c r="G42" s="166">
        <f>SUMIF(AG43:AG47,"&lt;&gt;NOR",G43:G47)</f>
        <v>0</v>
      </c>
      <c r="H42" s="160"/>
      <c r="I42" s="160">
        <f>SUM(I43:I47)</f>
        <v>0</v>
      </c>
      <c r="J42" s="160"/>
      <c r="K42" s="160">
        <f>SUM(K43:K47)</f>
        <v>0</v>
      </c>
      <c r="L42" s="160"/>
      <c r="M42" s="160">
        <f>SUM(M43:M47)</f>
        <v>0</v>
      </c>
      <c r="N42" s="159"/>
      <c r="O42" s="159">
        <f>SUM(O43:O47)</f>
        <v>0</v>
      </c>
      <c r="P42" s="159"/>
      <c r="Q42" s="159">
        <f>SUM(Q43:Q47)</f>
        <v>0</v>
      </c>
      <c r="R42" s="160"/>
      <c r="S42" s="160"/>
      <c r="T42" s="160"/>
      <c r="U42" s="160"/>
      <c r="V42" s="160">
        <f>SUM(V43:V47)</f>
        <v>3.53</v>
      </c>
      <c r="W42" s="160"/>
      <c r="X42" s="160"/>
      <c r="Y42" s="160"/>
      <c r="AG42" t="s">
        <v>117</v>
      </c>
    </row>
    <row r="43" spans="1:60" outlineLevel="1" x14ac:dyDescent="0.2">
      <c r="A43" s="168">
        <v>13</v>
      </c>
      <c r="B43" s="169" t="s">
        <v>182</v>
      </c>
      <c r="C43" s="183" t="s">
        <v>183</v>
      </c>
      <c r="D43" s="170" t="s">
        <v>139</v>
      </c>
      <c r="E43" s="171">
        <v>11.385</v>
      </c>
      <c r="F43" s="172"/>
      <c r="G43" s="173">
        <f>ROUND(E43*F43,2)</f>
        <v>0</v>
      </c>
      <c r="H43" s="156"/>
      <c r="I43" s="155">
        <f>ROUND(E43*H43,2)</f>
        <v>0</v>
      </c>
      <c r="J43" s="156"/>
      <c r="K43" s="155">
        <f>ROUND(E43*J43,2)</f>
        <v>0</v>
      </c>
      <c r="L43" s="155">
        <v>21</v>
      </c>
      <c r="M43" s="155">
        <f>G43*(1+L43/100)</f>
        <v>0</v>
      </c>
      <c r="N43" s="154">
        <v>4.0000000000000003E-5</v>
      </c>
      <c r="O43" s="154">
        <f>ROUND(E43*N43,2)</f>
        <v>0</v>
      </c>
      <c r="P43" s="154">
        <v>0</v>
      </c>
      <c r="Q43" s="154">
        <f>ROUND(E43*P43,2)</f>
        <v>0</v>
      </c>
      <c r="R43" s="155"/>
      <c r="S43" s="155" t="s">
        <v>134</v>
      </c>
      <c r="T43" s="155" t="s">
        <v>134</v>
      </c>
      <c r="U43" s="155">
        <v>0.31</v>
      </c>
      <c r="V43" s="155">
        <f>ROUND(E43*U43,2)</f>
        <v>3.53</v>
      </c>
      <c r="W43" s="155"/>
      <c r="X43" s="155" t="s">
        <v>123</v>
      </c>
      <c r="Y43" s="155" t="s">
        <v>124</v>
      </c>
      <c r="Z43" s="144"/>
      <c r="AA43" s="144"/>
      <c r="AB43" s="144"/>
      <c r="AC43" s="144"/>
      <c r="AD43" s="144"/>
      <c r="AE43" s="144"/>
      <c r="AF43" s="144"/>
      <c r="AG43" s="144" t="s">
        <v>128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2" x14ac:dyDescent="0.2">
      <c r="A44" s="151"/>
      <c r="B44" s="152"/>
      <c r="C44" s="184" t="s">
        <v>329</v>
      </c>
      <c r="D44" s="157"/>
      <c r="E44" s="158"/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4"/>
      <c r="AA44" s="144"/>
      <c r="AB44" s="144"/>
      <c r="AC44" s="144"/>
      <c r="AD44" s="144"/>
      <c r="AE44" s="144"/>
      <c r="AF44" s="144"/>
      <c r="AG44" s="144" t="s">
        <v>136</v>
      </c>
      <c r="AH44" s="144">
        <v>0</v>
      </c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3" x14ac:dyDescent="0.2">
      <c r="A45" s="151"/>
      <c r="B45" s="152"/>
      <c r="C45" s="184" t="s">
        <v>338</v>
      </c>
      <c r="D45" s="157"/>
      <c r="E45" s="158">
        <v>3.68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4"/>
      <c r="AA45" s="144"/>
      <c r="AB45" s="144"/>
      <c r="AC45" s="144"/>
      <c r="AD45" s="144"/>
      <c r="AE45" s="144"/>
      <c r="AF45" s="144"/>
      <c r="AG45" s="144" t="s">
        <v>136</v>
      </c>
      <c r="AH45" s="144">
        <v>0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3" x14ac:dyDescent="0.2">
      <c r="A46" s="151"/>
      <c r="B46" s="152"/>
      <c r="C46" s="184" t="s">
        <v>336</v>
      </c>
      <c r="D46" s="157"/>
      <c r="E46" s="158"/>
      <c r="F46" s="155"/>
      <c r="G46" s="15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4"/>
      <c r="AA46" s="144"/>
      <c r="AB46" s="144"/>
      <c r="AC46" s="144"/>
      <c r="AD46" s="144"/>
      <c r="AE46" s="144"/>
      <c r="AF46" s="144"/>
      <c r="AG46" s="144" t="s">
        <v>136</v>
      </c>
      <c r="AH46" s="144">
        <v>0</v>
      </c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3" x14ac:dyDescent="0.2">
      <c r="A47" s="151"/>
      <c r="B47" s="152"/>
      <c r="C47" s="184" t="s">
        <v>339</v>
      </c>
      <c r="D47" s="157"/>
      <c r="E47" s="158">
        <v>7.7050000000000001</v>
      </c>
      <c r="F47" s="155"/>
      <c r="G47" s="15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4"/>
      <c r="AA47" s="144"/>
      <c r="AB47" s="144"/>
      <c r="AC47" s="144"/>
      <c r="AD47" s="144"/>
      <c r="AE47" s="144"/>
      <c r="AF47" s="144"/>
      <c r="AG47" s="144" t="s">
        <v>136</v>
      </c>
      <c r="AH47" s="144">
        <v>0</v>
      </c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x14ac:dyDescent="0.2">
      <c r="A48" s="161" t="s">
        <v>116</v>
      </c>
      <c r="B48" s="162" t="s">
        <v>65</v>
      </c>
      <c r="C48" s="181" t="s">
        <v>66</v>
      </c>
      <c r="D48" s="163"/>
      <c r="E48" s="164"/>
      <c r="F48" s="165"/>
      <c r="G48" s="166">
        <f>SUMIF(AG49:AG81,"&lt;&gt;NOR",G49:G81)</f>
        <v>0</v>
      </c>
      <c r="H48" s="160"/>
      <c r="I48" s="160">
        <f>SUM(I49:I81)</f>
        <v>0</v>
      </c>
      <c r="J48" s="160"/>
      <c r="K48" s="160">
        <f>SUM(K49:K81)</f>
        <v>0</v>
      </c>
      <c r="L48" s="160"/>
      <c r="M48" s="160">
        <f>SUM(M49:M81)</f>
        <v>0</v>
      </c>
      <c r="N48" s="159"/>
      <c r="O48" s="159">
        <f>SUM(O49:O81)</f>
        <v>0</v>
      </c>
      <c r="P48" s="159"/>
      <c r="Q48" s="159">
        <f>SUM(Q49:Q81)</f>
        <v>6.2</v>
      </c>
      <c r="R48" s="160"/>
      <c r="S48" s="160"/>
      <c r="T48" s="160"/>
      <c r="U48" s="160"/>
      <c r="V48" s="160">
        <f>SUM(V49:V81)</f>
        <v>33.300000000000004</v>
      </c>
      <c r="W48" s="160"/>
      <c r="X48" s="160"/>
      <c r="Y48" s="160"/>
      <c r="AG48" t="s">
        <v>117</v>
      </c>
    </row>
    <row r="49" spans="1:60" ht="22.5" outlineLevel="1" x14ac:dyDescent="0.2">
      <c r="A49" s="168">
        <v>14</v>
      </c>
      <c r="B49" s="169" t="s">
        <v>187</v>
      </c>
      <c r="C49" s="183" t="s">
        <v>188</v>
      </c>
      <c r="D49" s="170" t="s">
        <v>133</v>
      </c>
      <c r="E49" s="171">
        <v>1.7077500000000001</v>
      </c>
      <c r="F49" s="172"/>
      <c r="G49" s="173">
        <f>ROUND(E49*F49,2)</f>
        <v>0</v>
      </c>
      <c r="H49" s="156"/>
      <c r="I49" s="155">
        <f>ROUND(E49*H49,2)</f>
        <v>0</v>
      </c>
      <c r="J49" s="156"/>
      <c r="K49" s="155">
        <f>ROUND(E49*J49,2)</f>
        <v>0</v>
      </c>
      <c r="L49" s="155">
        <v>21</v>
      </c>
      <c r="M49" s="155">
        <f>G49*(1+L49/100)</f>
        <v>0</v>
      </c>
      <c r="N49" s="154">
        <v>0</v>
      </c>
      <c r="O49" s="154">
        <f>ROUND(E49*N49,2)</f>
        <v>0</v>
      </c>
      <c r="P49" s="154">
        <v>2.2000000000000002</v>
      </c>
      <c r="Q49" s="154">
        <f>ROUND(E49*P49,2)</f>
        <v>3.76</v>
      </c>
      <c r="R49" s="155"/>
      <c r="S49" s="155" t="s">
        <v>134</v>
      </c>
      <c r="T49" s="155" t="s">
        <v>134</v>
      </c>
      <c r="U49" s="155">
        <v>11.085000000000001</v>
      </c>
      <c r="V49" s="155">
        <f>ROUND(E49*U49,2)</f>
        <v>18.93</v>
      </c>
      <c r="W49" s="155"/>
      <c r="X49" s="155" t="s">
        <v>123</v>
      </c>
      <c r="Y49" s="155" t="s">
        <v>124</v>
      </c>
      <c r="Z49" s="144"/>
      <c r="AA49" s="144"/>
      <c r="AB49" s="144"/>
      <c r="AC49" s="144"/>
      <c r="AD49" s="144"/>
      <c r="AE49" s="144"/>
      <c r="AF49" s="144"/>
      <c r="AG49" s="144" t="s">
        <v>128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2" x14ac:dyDescent="0.2">
      <c r="A50" s="151"/>
      <c r="B50" s="152"/>
      <c r="C50" s="184" t="s">
        <v>329</v>
      </c>
      <c r="D50" s="157"/>
      <c r="E50" s="158"/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4"/>
      <c r="AA50" s="144"/>
      <c r="AB50" s="144"/>
      <c r="AC50" s="144"/>
      <c r="AD50" s="144"/>
      <c r="AE50" s="144"/>
      <c r="AF50" s="144"/>
      <c r="AG50" s="144" t="s">
        <v>136</v>
      </c>
      <c r="AH50" s="144">
        <v>0</v>
      </c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3" x14ac:dyDescent="0.2">
      <c r="A51" s="151"/>
      <c r="B51" s="152"/>
      <c r="C51" s="184" t="s">
        <v>341</v>
      </c>
      <c r="D51" s="157"/>
      <c r="E51" s="158">
        <v>0.55200000000000005</v>
      </c>
      <c r="F51" s="155"/>
      <c r="G51" s="15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4"/>
      <c r="AA51" s="144"/>
      <c r="AB51" s="144"/>
      <c r="AC51" s="144"/>
      <c r="AD51" s="144"/>
      <c r="AE51" s="144"/>
      <c r="AF51" s="144"/>
      <c r="AG51" s="144" t="s">
        <v>136</v>
      </c>
      <c r="AH51" s="144">
        <v>0</v>
      </c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3" x14ac:dyDescent="0.2">
      <c r="A52" s="151"/>
      <c r="B52" s="152"/>
      <c r="C52" s="184" t="s">
        <v>336</v>
      </c>
      <c r="D52" s="157"/>
      <c r="E52" s="158"/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4"/>
      <c r="AA52" s="144"/>
      <c r="AB52" s="144"/>
      <c r="AC52" s="144"/>
      <c r="AD52" s="144"/>
      <c r="AE52" s="144"/>
      <c r="AF52" s="144"/>
      <c r="AG52" s="144" t="s">
        <v>136</v>
      </c>
      <c r="AH52" s="144">
        <v>0</v>
      </c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3" x14ac:dyDescent="0.2">
      <c r="A53" s="151"/>
      <c r="B53" s="152"/>
      <c r="C53" s="184" t="s">
        <v>342</v>
      </c>
      <c r="D53" s="157"/>
      <c r="E53" s="158">
        <v>1.1557500000000001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4"/>
      <c r="AA53" s="144"/>
      <c r="AB53" s="144"/>
      <c r="AC53" s="144"/>
      <c r="AD53" s="144"/>
      <c r="AE53" s="144"/>
      <c r="AF53" s="144"/>
      <c r="AG53" s="144" t="s">
        <v>136</v>
      </c>
      <c r="AH53" s="144">
        <v>0</v>
      </c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68">
        <v>15</v>
      </c>
      <c r="B54" s="169" t="s">
        <v>190</v>
      </c>
      <c r="C54" s="183" t="s">
        <v>191</v>
      </c>
      <c r="D54" s="170" t="s">
        <v>139</v>
      </c>
      <c r="E54" s="171">
        <v>11.385</v>
      </c>
      <c r="F54" s="172"/>
      <c r="G54" s="173">
        <f>ROUND(E54*F54,2)</f>
        <v>0</v>
      </c>
      <c r="H54" s="156"/>
      <c r="I54" s="155">
        <f>ROUND(E54*H54,2)</f>
        <v>0</v>
      </c>
      <c r="J54" s="156"/>
      <c r="K54" s="155">
        <f>ROUND(E54*J54,2)</f>
        <v>0</v>
      </c>
      <c r="L54" s="155">
        <v>21</v>
      </c>
      <c r="M54" s="155">
        <f>G54*(1+L54/100)</f>
        <v>0</v>
      </c>
      <c r="N54" s="154">
        <v>0</v>
      </c>
      <c r="O54" s="154">
        <f>ROUND(E54*N54,2)</f>
        <v>0</v>
      </c>
      <c r="P54" s="154">
        <v>2.5510000000000001E-2</v>
      </c>
      <c r="Q54" s="154">
        <f>ROUND(E54*P54,2)</f>
        <v>0.28999999999999998</v>
      </c>
      <c r="R54" s="155"/>
      <c r="S54" s="155" t="s">
        <v>134</v>
      </c>
      <c r="T54" s="155" t="s">
        <v>134</v>
      </c>
      <c r="U54" s="155">
        <v>0.12</v>
      </c>
      <c r="V54" s="155">
        <f>ROUND(E54*U54,2)</f>
        <v>1.37</v>
      </c>
      <c r="W54" s="155"/>
      <c r="X54" s="155" t="s">
        <v>123</v>
      </c>
      <c r="Y54" s="155" t="s">
        <v>124</v>
      </c>
      <c r="Z54" s="144"/>
      <c r="AA54" s="144"/>
      <c r="AB54" s="144"/>
      <c r="AC54" s="144"/>
      <c r="AD54" s="144"/>
      <c r="AE54" s="144"/>
      <c r="AF54" s="144"/>
      <c r="AG54" s="144" t="s">
        <v>128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2" x14ac:dyDescent="0.2">
      <c r="A55" s="151"/>
      <c r="B55" s="152"/>
      <c r="C55" s="184" t="s">
        <v>329</v>
      </c>
      <c r="D55" s="157"/>
      <c r="E55" s="158"/>
      <c r="F55" s="155"/>
      <c r="G55" s="15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4"/>
      <c r="AA55" s="144"/>
      <c r="AB55" s="144"/>
      <c r="AC55" s="144"/>
      <c r="AD55" s="144"/>
      <c r="AE55" s="144"/>
      <c r="AF55" s="144"/>
      <c r="AG55" s="144" t="s">
        <v>136</v>
      </c>
      <c r="AH55" s="144">
        <v>0</v>
      </c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3" x14ac:dyDescent="0.2">
      <c r="A56" s="151"/>
      <c r="B56" s="152"/>
      <c r="C56" s="184" t="s">
        <v>338</v>
      </c>
      <c r="D56" s="157"/>
      <c r="E56" s="158">
        <v>3.68</v>
      </c>
      <c r="F56" s="155"/>
      <c r="G56" s="155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4"/>
      <c r="AA56" s="144"/>
      <c r="AB56" s="144"/>
      <c r="AC56" s="144"/>
      <c r="AD56" s="144"/>
      <c r="AE56" s="144"/>
      <c r="AF56" s="144"/>
      <c r="AG56" s="144" t="s">
        <v>136</v>
      </c>
      <c r="AH56" s="144">
        <v>0</v>
      </c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3" x14ac:dyDescent="0.2">
      <c r="A57" s="151"/>
      <c r="B57" s="152"/>
      <c r="C57" s="184" t="s">
        <v>336</v>
      </c>
      <c r="D57" s="157"/>
      <c r="E57" s="158"/>
      <c r="F57" s="155"/>
      <c r="G57" s="15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4"/>
      <c r="AA57" s="144"/>
      <c r="AB57" s="144"/>
      <c r="AC57" s="144"/>
      <c r="AD57" s="144"/>
      <c r="AE57" s="144"/>
      <c r="AF57" s="144"/>
      <c r="AG57" s="144" t="s">
        <v>136</v>
      </c>
      <c r="AH57" s="144">
        <v>0</v>
      </c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3" x14ac:dyDescent="0.2">
      <c r="A58" s="151"/>
      <c r="B58" s="152"/>
      <c r="C58" s="184" t="s">
        <v>339</v>
      </c>
      <c r="D58" s="157"/>
      <c r="E58" s="158">
        <v>7.7050000000000001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4"/>
      <c r="AA58" s="144"/>
      <c r="AB58" s="144"/>
      <c r="AC58" s="144"/>
      <c r="AD58" s="144"/>
      <c r="AE58" s="144"/>
      <c r="AF58" s="144"/>
      <c r="AG58" s="144" t="s">
        <v>136</v>
      </c>
      <c r="AH58" s="144">
        <v>0</v>
      </c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2">
      <c r="A59" s="168">
        <v>16</v>
      </c>
      <c r="B59" s="169" t="s">
        <v>192</v>
      </c>
      <c r="C59" s="183" t="s">
        <v>193</v>
      </c>
      <c r="D59" s="170" t="s">
        <v>139</v>
      </c>
      <c r="E59" s="171">
        <v>11.385</v>
      </c>
      <c r="F59" s="172"/>
      <c r="G59" s="173">
        <f>ROUND(E59*F59,2)</f>
        <v>0</v>
      </c>
      <c r="H59" s="156"/>
      <c r="I59" s="155">
        <f>ROUND(E59*H59,2)</f>
        <v>0</v>
      </c>
      <c r="J59" s="156"/>
      <c r="K59" s="155">
        <f>ROUND(E59*J59,2)</f>
        <v>0</v>
      </c>
      <c r="L59" s="155">
        <v>21</v>
      </c>
      <c r="M59" s="155">
        <f>G59*(1+L59/100)</f>
        <v>0</v>
      </c>
      <c r="N59" s="154">
        <v>0</v>
      </c>
      <c r="O59" s="154">
        <f>ROUND(E59*N59,2)</f>
        <v>0</v>
      </c>
      <c r="P59" s="154">
        <v>0.02</v>
      </c>
      <c r="Q59" s="154">
        <f>ROUND(E59*P59,2)</f>
        <v>0.23</v>
      </c>
      <c r="R59" s="155"/>
      <c r="S59" s="155" t="s">
        <v>134</v>
      </c>
      <c r="T59" s="155" t="s">
        <v>134</v>
      </c>
      <c r="U59" s="155">
        <v>0.15</v>
      </c>
      <c r="V59" s="155">
        <f>ROUND(E59*U59,2)</f>
        <v>1.71</v>
      </c>
      <c r="W59" s="155"/>
      <c r="X59" s="155" t="s">
        <v>123</v>
      </c>
      <c r="Y59" s="155" t="s">
        <v>124</v>
      </c>
      <c r="Z59" s="144"/>
      <c r="AA59" s="144"/>
      <c r="AB59" s="144"/>
      <c r="AC59" s="144"/>
      <c r="AD59" s="144"/>
      <c r="AE59" s="144"/>
      <c r="AF59" s="144"/>
      <c r="AG59" s="144" t="s">
        <v>128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2" x14ac:dyDescent="0.2">
      <c r="A60" s="151"/>
      <c r="B60" s="152"/>
      <c r="C60" s="184" t="s">
        <v>329</v>
      </c>
      <c r="D60" s="157"/>
      <c r="E60" s="158"/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4"/>
      <c r="AA60" s="144"/>
      <c r="AB60" s="144"/>
      <c r="AC60" s="144"/>
      <c r="AD60" s="144"/>
      <c r="AE60" s="144"/>
      <c r="AF60" s="144"/>
      <c r="AG60" s="144" t="s">
        <v>136</v>
      </c>
      <c r="AH60" s="144">
        <v>0</v>
      </c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3" x14ac:dyDescent="0.2">
      <c r="A61" s="151"/>
      <c r="B61" s="152"/>
      <c r="C61" s="184" t="s">
        <v>338</v>
      </c>
      <c r="D61" s="157"/>
      <c r="E61" s="158">
        <v>3.68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4"/>
      <c r="AA61" s="144"/>
      <c r="AB61" s="144"/>
      <c r="AC61" s="144"/>
      <c r="AD61" s="144"/>
      <c r="AE61" s="144"/>
      <c r="AF61" s="144"/>
      <c r="AG61" s="144" t="s">
        <v>136</v>
      </c>
      <c r="AH61" s="144">
        <v>0</v>
      </c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3" x14ac:dyDescent="0.2">
      <c r="A62" s="151"/>
      <c r="B62" s="152"/>
      <c r="C62" s="184" t="s">
        <v>336</v>
      </c>
      <c r="D62" s="157"/>
      <c r="E62" s="158"/>
      <c r="F62" s="155"/>
      <c r="G62" s="15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4"/>
      <c r="AA62" s="144"/>
      <c r="AB62" s="144"/>
      <c r="AC62" s="144"/>
      <c r="AD62" s="144"/>
      <c r="AE62" s="144"/>
      <c r="AF62" s="144"/>
      <c r="AG62" s="144" t="s">
        <v>136</v>
      </c>
      <c r="AH62" s="144">
        <v>0</v>
      </c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3" x14ac:dyDescent="0.2">
      <c r="A63" s="151"/>
      <c r="B63" s="152"/>
      <c r="C63" s="184" t="s">
        <v>339</v>
      </c>
      <c r="D63" s="157"/>
      <c r="E63" s="158">
        <v>7.7050000000000001</v>
      </c>
      <c r="F63" s="155"/>
      <c r="G63" s="155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4"/>
      <c r="AA63" s="144"/>
      <c r="AB63" s="144"/>
      <c r="AC63" s="144"/>
      <c r="AD63" s="144"/>
      <c r="AE63" s="144"/>
      <c r="AF63" s="144"/>
      <c r="AG63" s="144" t="s">
        <v>136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168">
        <v>17</v>
      </c>
      <c r="B64" s="169" t="s">
        <v>343</v>
      </c>
      <c r="C64" s="183" t="s">
        <v>344</v>
      </c>
      <c r="D64" s="170" t="s">
        <v>143</v>
      </c>
      <c r="E64" s="171">
        <v>9.6999999999999993</v>
      </c>
      <c r="F64" s="172"/>
      <c r="G64" s="173">
        <f>ROUND(E64*F64,2)</f>
        <v>0</v>
      </c>
      <c r="H64" s="156"/>
      <c r="I64" s="155">
        <f>ROUND(E64*H64,2)</f>
        <v>0</v>
      </c>
      <c r="J64" s="156"/>
      <c r="K64" s="155">
        <f>ROUND(E64*J64,2)</f>
        <v>0</v>
      </c>
      <c r="L64" s="155">
        <v>21</v>
      </c>
      <c r="M64" s="155">
        <f>G64*(1+L64/100)</f>
        <v>0</v>
      </c>
      <c r="N64" s="154">
        <v>0</v>
      </c>
      <c r="O64" s="154">
        <f>ROUND(E64*N64,2)</f>
        <v>0</v>
      </c>
      <c r="P64" s="154">
        <v>4.0000000000000002E-4</v>
      </c>
      <c r="Q64" s="154">
        <f>ROUND(E64*P64,2)</f>
        <v>0</v>
      </c>
      <c r="R64" s="155"/>
      <c r="S64" s="155" t="s">
        <v>134</v>
      </c>
      <c r="T64" s="155" t="s">
        <v>134</v>
      </c>
      <c r="U64" s="155">
        <v>7.0000000000000007E-2</v>
      </c>
      <c r="V64" s="155">
        <f>ROUND(E64*U64,2)</f>
        <v>0.68</v>
      </c>
      <c r="W64" s="155"/>
      <c r="X64" s="155" t="s">
        <v>123</v>
      </c>
      <c r="Y64" s="155" t="s">
        <v>124</v>
      </c>
      <c r="Z64" s="144"/>
      <c r="AA64" s="144"/>
      <c r="AB64" s="144"/>
      <c r="AC64" s="144"/>
      <c r="AD64" s="144"/>
      <c r="AE64" s="144"/>
      <c r="AF64" s="144"/>
      <c r="AG64" s="144" t="s">
        <v>125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2" x14ac:dyDescent="0.2">
      <c r="A65" s="151"/>
      <c r="B65" s="152"/>
      <c r="C65" s="184" t="s">
        <v>336</v>
      </c>
      <c r="D65" s="157"/>
      <c r="E65" s="158"/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4"/>
      <c r="AA65" s="144"/>
      <c r="AB65" s="144"/>
      <c r="AC65" s="144"/>
      <c r="AD65" s="144"/>
      <c r="AE65" s="144"/>
      <c r="AF65" s="144"/>
      <c r="AG65" s="144" t="s">
        <v>136</v>
      </c>
      <c r="AH65" s="144">
        <v>0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3" x14ac:dyDescent="0.2">
      <c r="A66" s="151"/>
      <c r="B66" s="152"/>
      <c r="C66" s="184" t="s">
        <v>345</v>
      </c>
      <c r="D66" s="157"/>
      <c r="E66" s="158">
        <v>9.6999999999999993</v>
      </c>
      <c r="F66" s="155"/>
      <c r="G66" s="15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4"/>
      <c r="AA66" s="144"/>
      <c r="AB66" s="144"/>
      <c r="AC66" s="144"/>
      <c r="AD66" s="144"/>
      <c r="AE66" s="144"/>
      <c r="AF66" s="144"/>
      <c r="AG66" s="144" t="s">
        <v>136</v>
      </c>
      <c r="AH66" s="144">
        <v>0</v>
      </c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ht="22.5" outlineLevel="1" x14ac:dyDescent="0.2">
      <c r="A67" s="174">
        <v>18</v>
      </c>
      <c r="B67" s="175" t="s">
        <v>194</v>
      </c>
      <c r="C67" s="182" t="s">
        <v>195</v>
      </c>
      <c r="D67" s="176" t="s">
        <v>177</v>
      </c>
      <c r="E67" s="177">
        <v>1</v>
      </c>
      <c r="F67" s="178"/>
      <c r="G67" s="179">
        <f>ROUND(E67*F67,2)</f>
        <v>0</v>
      </c>
      <c r="H67" s="156"/>
      <c r="I67" s="155">
        <f>ROUND(E67*H67,2)</f>
        <v>0</v>
      </c>
      <c r="J67" s="156"/>
      <c r="K67" s="155">
        <f>ROUND(E67*J67,2)</f>
        <v>0</v>
      </c>
      <c r="L67" s="155">
        <v>21</v>
      </c>
      <c r="M67" s="155">
        <f>G67*(1+L67/100)</f>
        <v>0</v>
      </c>
      <c r="N67" s="154">
        <v>0</v>
      </c>
      <c r="O67" s="154">
        <f>ROUND(E67*N67,2)</f>
        <v>0</v>
      </c>
      <c r="P67" s="154">
        <v>0</v>
      </c>
      <c r="Q67" s="154">
        <f>ROUND(E67*P67,2)</f>
        <v>0</v>
      </c>
      <c r="R67" s="155"/>
      <c r="S67" s="155" t="s">
        <v>134</v>
      </c>
      <c r="T67" s="155" t="s">
        <v>134</v>
      </c>
      <c r="U67" s="155">
        <v>0.09</v>
      </c>
      <c r="V67" s="155">
        <f>ROUND(E67*U67,2)</f>
        <v>0.09</v>
      </c>
      <c r="W67" s="155"/>
      <c r="X67" s="155" t="s">
        <v>123</v>
      </c>
      <c r="Y67" s="155" t="s">
        <v>124</v>
      </c>
      <c r="Z67" s="144"/>
      <c r="AA67" s="144"/>
      <c r="AB67" s="144"/>
      <c r="AC67" s="144"/>
      <c r="AD67" s="144"/>
      <c r="AE67" s="144"/>
      <c r="AF67" s="144"/>
      <c r="AG67" s="144" t="s">
        <v>128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68">
        <v>19</v>
      </c>
      <c r="B68" s="169" t="s">
        <v>196</v>
      </c>
      <c r="C68" s="183" t="s">
        <v>197</v>
      </c>
      <c r="D68" s="170" t="s">
        <v>139</v>
      </c>
      <c r="E68" s="171">
        <v>1.5760000000000001</v>
      </c>
      <c r="F68" s="172"/>
      <c r="G68" s="173">
        <f>ROUND(E68*F68,2)</f>
        <v>0</v>
      </c>
      <c r="H68" s="156"/>
      <c r="I68" s="155">
        <f>ROUND(E68*H68,2)</f>
        <v>0</v>
      </c>
      <c r="J68" s="156"/>
      <c r="K68" s="155">
        <f>ROUND(E68*J68,2)</f>
        <v>0</v>
      </c>
      <c r="L68" s="155">
        <v>21</v>
      </c>
      <c r="M68" s="155">
        <f>G68*(1+L68/100)</f>
        <v>0</v>
      </c>
      <c r="N68" s="154">
        <v>1.17E-3</v>
      </c>
      <c r="O68" s="154">
        <f>ROUND(E68*N68,2)</f>
        <v>0</v>
      </c>
      <c r="P68" s="154">
        <v>7.5999999999999998E-2</v>
      </c>
      <c r="Q68" s="154">
        <f>ROUND(E68*P68,2)</f>
        <v>0.12</v>
      </c>
      <c r="R68" s="155"/>
      <c r="S68" s="155" t="s">
        <v>134</v>
      </c>
      <c r="T68" s="155" t="s">
        <v>134</v>
      </c>
      <c r="U68" s="155">
        <v>0.93899999999999995</v>
      </c>
      <c r="V68" s="155">
        <f>ROUND(E68*U68,2)</f>
        <v>1.48</v>
      </c>
      <c r="W68" s="155"/>
      <c r="X68" s="155" t="s">
        <v>123</v>
      </c>
      <c r="Y68" s="155" t="s">
        <v>124</v>
      </c>
      <c r="Z68" s="144"/>
      <c r="AA68" s="144"/>
      <c r="AB68" s="144"/>
      <c r="AC68" s="144"/>
      <c r="AD68" s="144"/>
      <c r="AE68" s="144"/>
      <c r="AF68" s="144"/>
      <c r="AG68" s="144" t="s">
        <v>125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2" x14ac:dyDescent="0.2">
      <c r="A69" s="151"/>
      <c r="B69" s="152"/>
      <c r="C69" s="184" t="s">
        <v>346</v>
      </c>
      <c r="D69" s="157"/>
      <c r="E69" s="158">
        <v>1.5760000000000001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4"/>
      <c r="AA69" s="144"/>
      <c r="AB69" s="144"/>
      <c r="AC69" s="144"/>
      <c r="AD69" s="144"/>
      <c r="AE69" s="144"/>
      <c r="AF69" s="144"/>
      <c r="AG69" s="144" t="s">
        <v>136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168">
        <v>20</v>
      </c>
      <c r="B70" s="169" t="s">
        <v>199</v>
      </c>
      <c r="C70" s="183" t="s">
        <v>200</v>
      </c>
      <c r="D70" s="170" t="s">
        <v>139</v>
      </c>
      <c r="E70" s="171">
        <v>3.9</v>
      </c>
      <c r="F70" s="172"/>
      <c r="G70" s="173">
        <f>ROUND(E70*F70,2)</f>
        <v>0</v>
      </c>
      <c r="H70" s="156"/>
      <c r="I70" s="155">
        <f>ROUND(E70*H70,2)</f>
        <v>0</v>
      </c>
      <c r="J70" s="156"/>
      <c r="K70" s="155">
        <f>ROUND(E70*J70,2)</f>
        <v>0</v>
      </c>
      <c r="L70" s="155">
        <v>21</v>
      </c>
      <c r="M70" s="155">
        <f>G70*(1+L70/100)</f>
        <v>0</v>
      </c>
      <c r="N70" s="154">
        <v>0</v>
      </c>
      <c r="O70" s="154">
        <f>ROUND(E70*N70,2)</f>
        <v>0</v>
      </c>
      <c r="P70" s="154">
        <v>4.0000000000000001E-3</v>
      </c>
      <c r="Q70" s="154">
        <f>ROUND(E70*P70,2)</f>
        <v>0.02</v>
      </c>
      <c r="R70" s="155"/>
      <c r="S70" s="155" t="s">
        <v>134</v>
      </c>
      <c r="T70" s="155" t="s">
        <v>134</v>
      </c>
      <c r="U70" s="155">
        <v>0.03</v>
      </c>
      <c r="V70" s="155">
        <f>ROUND(E70*U70,2)</f>
        <v>0.12</v>
      </c>
      <c r="W70" s="155"/>
      <c r="X70" s="155" t="s">
        <v>123</v>
      </c>
      <c r="Y70" s="155" t="s">
        <v>124</v>
      </c>
      <c r="Z70" s="144"/>
      <c r="AA70" s="144"/>
      <c r="AB70" s="144"/>
      <c r="AC70" s="144"/>
      <c r="AD70" s="144"/>
      <c r="AE70" s="144"/>
      <c r="AF70" s="144"/>
      <c r="AG70" s="144" t="s">
        <v>128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2" x14ac:dyDescent="0.2">
      <c r="A71" s="151"/>
      <c r="B71" s="152"/>
      <c r="C71" s="184" t="s">
        <v>329</v>
      </c>
      <c r="D71" s="157"/>
      <c r="E71" s="158"/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4"/>
      <c r="AA71" s="144"/>
      <c r="AB71" s="144"/>
      <c r="AC71" s="144"/>
      <c r="AD71" s="144"/>
      <c r="AE71" s="144"/>
      <c r="AF71" s="144"/>
      <c r="AG71" s="144" t="s">
        <v>136</v>
      </c>
      <c r="AH71" s="144">
        <v>0</v>
      </c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3" x14ac:dyDescent="0.2">
      <c r="A72" s="151"/>
      <c r="B72" s="152"/>
      <c r="C72" s="184" t="s">
        <v>330</v>
      </c>
      <c r="D72" s="157"/>
      <c r="E72" s="158">
        <v>3.9</v>
      </c>
      <c r="F72" s="155"/>
      <c r="G72" s="15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4"/>
      <c r="AA72" s="144"/>
      <c r="AB72" s="144"/>
      <c r="AC72" s="144"/>
      <c r="AD72" s="144"/>
      <c r="AE72" s="144"/>
      <c r="AF72" s="144"/>
      <c r="AG72" s="144" t="s">
        <v>136</v>
      </c>
      <c r="AH72" s="144">
        <v>0</v>
      </c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68">
        <v>21</v>
      </c>
      <c r="B73" s="169" t="s">
        <v>201</v>
      </c>
      <c r="C73" s="183" t="s">
        <v>202</v>
      </c>
      <c r="D73" s="170" t="s">
        <v>139</v>
      </c>
      <c r="E73" s="171">
        <v>18.114000000000001</v>
      </c>
      <c r="F73" s="172"/>
      <c r="G73" s="173">
        <f>ROUND(E73*F73,2)</f>
        <v>0</v>
      </c>
      <c r="H73" s="156"/>
      <c r="I73" s="155">
        <f>ROUND(E73*H73,2)</f>
        <v>0</v>
      </c>
      <c r="J73" s="156"/>
      <c r="K73" s="155">
        <f>ROUND(E73*J73,2)</f>
        <v>0</v>
      </c>
      <c r="L73" s="155">
        <v>21</v>
      </c>
      <c r="M73" s="155">
        <f>G73*(1+L73/100)</f>
        <v>0</v>
      </c>
      <c r="N73" s="154">
        <v>0</v>
      </c>
      <c r="O73" s="154">
        <f>ROUND(E73*N73,2)</f>
        <v>0</v>
      </c>
      <c r="P73" s="154">
        <v>4.5999999999999999E-2</v>
      </c>
      <c r="Q73" s="154">
        <f>ROUND(E73*P73,2)</f>
        <v>0.83</v>
      </c>
      <c r="R73" s="155"/>
      <c r="S73" s="155" t="s">
        <v>134</v>
      </c>
      <c r="T73" s="155" t="s">
        <v>134</v>
      </c>
      <c r="U73" s="155">
        <v>0.26</v>
      </c>
      <c r="V73" s="155">
        <f>ROUND(E73*U73,2)</f>
        <v>4.71</v>
      </c>
      <c r="W73" s="155"/>
      <c r="X73" s="155" t="s">
        <v>123</v>
      </c>
      <c r="Y73" s="155" t="s">
        <v>124</v>
      </c>
      <c r="Z73" s="144"/>
      <c r="AA73" s="144"/>
      <c r="AB73" s="144"/>
      <c r="AC73" s="144"/>
      <c r="AD73" s="144"/>
      <c r="AE73" s="144"/>
      <c r="AF73" s="144"/>
      <c r="AG73" s="144" t="s">
        <v>128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2" x14ac:dyDescent="0.2">
      <c r="A74" s="151"/>
      <c r="B74" s="152"/>
      <c r="C74" s="184" t="s">
        <v>329</v>
      </c>
      <c r="D74" s="157"/>
      <c r="E74" s="158"/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4"/>
      <c r="AA74" s="144"/>
      <c r="AB74" s="144"/>
      <c r="AC74" s="144"/>
      <c r="AD74" s="144"/>
      <c r="AE74" s="144"/>
      <c r="AF74" s="144"/>
      <c r="AG74" s="144" t="s">
        <v>136</v>
      </c>
      <c r="AH74" s="144">
        <v>0</v>
      </c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3" x14ac:dyDescent="0.2">
      <c r="A75" s="151"/>
      <c r="B75" s="152"/>
      <c r="C75" s="184" t="s">
        <v>331</v>
      </c>
      <c r="D75" s="157"/>
      <c r="E75" s="158">
        <v>18.72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4"/>
      <c r="AA75" s="144"/>
      <c r="AB75" s="144"/>
      <c r="AC75" s="144"/>
      <c r="AD75" s="144"/>
      <c r="AE75" s="144"/>
      <c r="AF75" s="144"/>
      <c r="AG75" s="144" t="s">
        <v>136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3" x14ac:dyDescent="0.2">
      <c r="A76" s="151"/>
      <c r="B76" s="152"/>
      <c r="C76" s="184" t="s">
        <v>332</v>
      </c>
      <c r="D76" s="157"/>
      <c r="E76" s="158">
        <v>-1.5760000000000001</v>
      </c>
      <c r="F76" s="155"/>
      <c r="G76" s="15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4"/>
      <c r="AA76" s="144"/>
      <c r="AB76" s="144"/>
      <c r="AC76" s="144"/>
      <c r="AD76" s="144"/>
      <c r="AE76" s="144"/>
      <c r="AF76" s="144"/>
      <c r="AG76" s="144" t="s">
        <v>136</v>
      </c>
      <c r="AH76" s="144">
        <v>0</v>
      </c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3" x14ac:dyDescent="0.2">
      <c r="A77" s="151"/>
      <c r="B77" s="152"/>
      <c r="C77" s="184" t="s">
        <v>333</v>
      </c>
      <c r="D77" s="157"/>
      <c r="E77" s="158"/>
      <c r="F77" s="155"/>
      <c r="G77" s="155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4"/>
      <c r="AA77" s="144"/>
      <c r="AB77" s="144"/>
      <c r="AC77" s="144"/>
      <c r="AD77" s="144"/>
      <c r="AE77" s="144"/>
      <c r="AF77" s="144"/>
      <c r="AG77" s="144" t="s">
        <v>136</v>
      </c>
      <c r="AH77" s="144">
        <v>0</v>
      </c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3" x14ac:dyDescent="0.2">
      <c r="A78" s="151"/>
      <c r="B78" s="152"/>
      <c r="C78" s="184" t="s">
        <v>334</v>
      </c>
      <c r="D78" s="157"/>
      <c r="E78" s="158">
        <v>0.97</v>
      </c>
      <c r="F78" s="155"/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4"/>
      <c r="AA78" s="144"/>
      <c r="AB78" s="144"/>
      <c r="AC78" s="144"/>
      <c r="AD78" s="144"/>
      <c r="AE78" s="144"/>
      <c r="AF78" s="144"/>
      <c r="AG78" s="144" t="s">
        <v>136</v>
      </c>
      <c r="AH78" s="144">
        <v>0</v>
      </c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">
      <c r="A79" s="168">
        <v>22</v>
      </c>
      <c r="B79" s="169" t="s">
        <v>205</v>
      </c>
      <c r="C79" s="183" t="s">
        <v>206</v>
      </c>
      <c r="D79" s="170" t="s">
        <v>139</v>
      </c>
      <c r="E79" s="171">
        <v>14.023999999999999</v>
      </c>
      <c r="F79" s="172"/>
      <c r="G79" s="173">
        <f>ROUND(E79*F79,2)</f>
        <v>0</v>
      </c>
      <c r="H79" s="156"/>
      <c r="I79" s="155">
        <f>ROUND(E79*H79,2)</f>
        <v>0</v>
      </c>
      <c r="J79" s="156"/>
      <c r="K79" s="155">
        <f>ROUND(E79*J79,2)</f>
        <v>0</v>
      </c>
      <c r="L79" s="155">
        <v>21</v>
      </c>
      <c r="M79" s="155">
        <f>G79*(1+L79/100)</f>
        <v>0</v>
      </c>
      <c r="N79" s="154">
        <v>0</v>
      </c>
      <c r="O79" s="154">
        <f>ROUND(E79*N79,2)</f>
        <v>0</v>
      </c>
      <c r="P79" s="154">
        <v>6.8000000000000005E-2</v>
      </c>
      <c r="Q79" s="154">
        <f>ROUND(E79*P79,2)</f>
        <v>0.95</v>
      </c>
      <c r="R79" s="155"/>
      <c r="S79" s="155" t="s">
        <v>134</v>
      </c>
      <c r="T79" s="155" t="s">
        <v>134</v>
      </c>
      <c r="U79" s="155">
        <v>0.3</v>
      </c>
      <c r="V79" s="155">
        <f>ROUND(E79*U79,2)</f>
        <v>4.21</v>
      </c>
      <c r="W79" s="155"/>
      <c r="X79" s="155" t="s">
        <v>123</v>
      </c>
      <c r="Y79" s="155" t="s">
        <v>124</v>
      </c>
      <c r="Z79" s="144"/>
      <c r="AA79" s="144"/>
      <c r="AB79" s="144"/>
      <c r="AC79" s="144"/>
      <c r="AD79" s="144"/>
      <c r="AE79" s="144"/>
      <c r="AF79" s="144"/>
      <c r="AG79" s="144" t="s">
        <v>125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2" x14ac:dyDescent="0.2">
      <c r="A80" s="151"/>
      <c r="B80" s="152"/>
      <c r="C80" s="184" t="s">
        <v>347</v>
      </c>
      <c r="D80" s="157"/>
      <c r="E80" s="158">
        <v>15.6</v>
      </c>
      <c r="F80" s="155"/>
      <c r="G80" s="15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4"/>
      <c r="AA80" s="144"/>
      <c r="AB80" s="144"/>
      <c r="AC80" s="144"/>
      <c r="AD80" s="144"/>
      <c r="AE80" s="144"/>
      <c r="AF80" s="144"/>
      <c r="AG80" s="144" t="s">
        <v>136</v>
      </c>
      <c r="AH80" s="144">
        <v>0</v>
      </c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3" x14ac:dyDescent="0.2">
      <c r="A81" s="151"/>
      <c r="B81" s="152"/>
      <c r="C81" s="184" t="s">
        <v>332</v>
      </c>
      <c r="D81" s="157"/>
      <c r="E81" s="158">
        <v>-1.5760000000000001</v>
      </c>
      <c r="F81" s="155"/>
      <c r="G81" s="15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4"/>
      <c r="AA81" s="144"/>
      <c r="AB81" s="144"/>
      <c r="AC81" s="144"/>
      <c r="AD81" s="144"/>
      <c r="AE81" s="144"/>
      <c r="AF81" s="144"/>
      <c r="AG81" s="144" t="s">
        <v>136</v>
      </c>
      <c r="AH81" s="144">
        <v>0</v>
      </c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x14ac:dyDescent="0.2">
      <c r="A82" s="161" t="s">
        <v>116</v>
      </c>
      <c r="B82" s="162" t="s">
        <v>67</v>
      </c>
      <c r="C82" s="181" t="s">
        <v>68</v>
      </c>
      <c r="D82" s="163"/>
      <c r="E82" s="164"/>
      <c r="F82" s="165"/>
      <c r="G82" s="166">
        <f>SUMIF(AG83:AG83,"&lt;&gt;NOR",G83:G83)</f>
        <v>0</v>
      </c>
      <c r="H82" s="160"/>
      <c r="I82" s="160">
        <f>SUM(I83:I83)</f>
        <v>0</v>
      </c>
      <c r="J82" s="160"/>
      <c r="K82" s="160">
        <f>SUM(K83:K83)</f>
        <v>0</v>
      </c>
      <c r="L82" s="160"/>
      <c r="M82" s="160">
        <f>SUM(M83:M83)</f>
        <v>0</v>
      </c>
      <c r="N82" s="159"/>
      <c r="O82" s="159">
        <f>SUM(O83:O83)</f>
        <v>0</v>
      </c>
      <c r="P82" s="159"/>
      <c r="Q82" s="159">
        <f>SUM(Q83:Q83)</f>
        <v>0</v>
      </c>
      <c r="R82" s="160"/>
      <c r="S82" s="160"/>
      <c r="T82" s="160"/>
      <c r="U82" s="160"/>
      <c r="V82" s="160">
        <f>SUM(V83:V83)</f>
        <v>6.85</v>
      </c>
      <c r="W82" s="160"/>
      <c r="X82" s="160"/>
      <c r="Y82" s="160"/>
      <c r="AG82" t="s">
        <v>117</v>
      </c>
    </row>
    <row r="83" spans="1:60" ht="22.5" outlineLevel="1" x14ac:dyDescent="0.2">
      <c r="A83" s="174">
        <v>23</v>
      </c>
      <c r="B83" s="175" t="s">
        <v>208</v>
      </c>
      <c r="C83" s="182" t="s">
        <v>209</v>
      </c>
      <c r="D83" s="176" t="s">
        <v>210</v>
      </c>
      <c r="E83" s="177">
        <v>3.2603</v>
      </c>
      <c r="F83" s="178"/>
      <c r="G83" s="179">
        <f>ROUND(E83*F83,2)</f>
        <v>0</v>
      </c>
      <c r="H83" s="156"/>
      <c r="I83" s="155">
        <f>ROUND(E83*H83,2)</f>
        <v>0</v>
      </c>
      <c r="J83" s="156"/>
      <c r="K83" s="155">
        <f>ROUND(E83*J83,2)</f>
        <v>0</v>
      </c>
      <c r="L83" s="155">
        <v>21</v>
      </c>
      <c r="M83" s="155">
        <f>G83*(1+L83/100)</f>
        <v>0</v>
      </c>
      <c r="N83" s="154">
        <v>0</v>
      </c>
      <c r="O83" s="154">
        <f>ROUND(E83*N83,2)</f>
        <v>0</v>
      </c>
      <c r="P83" s="154">
        <v>0</v>
      </c>
      <c r="Q83" s="154">
        <f>ROUND(E83*P83,2)</f>
        <v>0</v>
      </c>
      <c r="R83" s="155"/>
      <c r="S83" s="155" t="s">
        <v>134</v>
      </c>
      <c r="T83" s="155" t="s">
        <v>134</v>
      </c>
      <c r="U83" s="155">
        <v>2.1</v>
      </c>
      <c r="V83" s="155">
        <f>ROUND(E83*U83,2)</f>
        <v>6.85</v>
      </c>
      <c r="W83" s="155"/>
      <c r="X83" s="155" t="s">
        <v>211</v>
      </c>
      <c r="Y83" s="155" t="s">
        <v>124</v>
      </c>
      <c r="Z83" s="144"/>
      <c r="AA83" s="144"/>
      <c r="AB83" s="144"/>
      <c r="AC83" s="144"/>
      <c r="AD83" s="144"/>
      <c r="AE83" s="144"/>
      <c r="AF83" s="144"/>
      <c r="AG83" s="144" t="s">
        <v>212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x14ac:dyDescent="0.2">
      <c r="A84" s="161" t="s">
        <v>116</v>
      </c>
      <c r="B84" s="162" t="s">
        <v>69</v>
      </c>
      <c r="C84" s="181" t="s">
        <v>70</v>
      </c>
      <c r="D84" s="163"/>
      <c r="E84" s="164"/>
      <c r="F84" s="165"/>
      <c r="G84" s="166">
        <f>SUMIF(AG85:AG107,"&lt;&gt;NOR",G85:G107)</f>
        <v>0</v>
      </c>
      <c r="H84" s="160"/>
      <c r="I84" s="160">
        <f>SUM(I85:I107)</f>
        <v>0</v>
      </c>
      <c r="J84" s="160"/>
      <c r="K84" s="160">
        <f>SUM(K85:K107)</f>
        <v>0</v>
      </c>
      <c r="L84" s="160"/>
      <c r="M84" s="160">
        <f>SUM(M85:M107)</f>
        <v>0</v>
      </c>
      <c r="N84" s="159"/>
      <c r="O84" s="159">
        <f>SUM(O85:O107)</f>
        <v>0.23</v>
      </c>
      <c r="P84" s="159"/>
      <c r="Q84" s="159">
        <f>SUM(Q85:Q107)</f>
        <v>0.18</v>
      </c>
      <c r="R84" s="160"/>
      <c r="S84" s="160"/>
      <c r="T84" s="160"/>
      <c r="U84" s="160"/>
      <c r="V84" s="160">
        <f>SUM(V85:V107)</f>
        <v>22.62</v>
      </c>
      <c r="W84" s="160"/>
      <c r="X84" s="160"/>
      <c r="Y84" s="160"/>
      <c r="AG84" t="s">
        <v>117</v>
      </c>
    </row>
    <row r="85" spans="1:60" ht="22.5" outlineLevel="1" x14ac:dyDescent="0.2">
      <c r="A85" s="174">
        <v>24</v>
      </c>
      <c r="B85" s="175" t="s">
        <v>213</v>
      </c>
      <c r="C85" s="182" t="s">
        <v>214</v>
      </c>
      <c r="D85" s="176" t="s">
        <v>139</v>
      </c>
      <c r="E85" s="177">
        <v>11.385</v>
      </c>
      <c r="F85" s="178"/>
      <c r="G85" s="179">
        <f>ROUND(E85*F85,2)</f>
        <v>0</v>
      </c>
      <c r="H85" s="156"/>
      <c r="I85" s="155">
        <f>ROUND(E85*H85,2)</f>
        <v>0</v>
      </c>
      <c r="J85" s="156"/>
      <c r="K85" s="155">
        <f>ROUND(E85*J85,2)</f>
        <v>0</v>
      </c>
      <c r="L85" s="155">
        <v>21</v>
      </c>
      <c r="M85" s="155">
        <f>G85*(1+L85/100)</f>
        <v>0</v>
      </c>
      <c r="N85" s="154">
        <v>0</v>
      </c>
      <c r="O85" s="154">
        <f>ROUND(E85*N85,2)</f>
        <v>0</v>
      </c>
      <c r="P85" s="154">
        <v>9.7400000000000004E-3</v>
      </c>
      <c r="Q85" s="154">
        <f>ROUND(E85*P85,2)</f>
        <v>0.11</v>
      </c>
      <c r="R85" s="155"/>
      <c r="S85" s="155" t="s">
        <v>134</v>
      </c>
      <c r="T85" s="155" t="s">
        <v>134</v>
      </c>
      <c r="U85" s="155">
        <v>4.3999999999999997E-2</v>
      </c>
      <c r="V85" s="155">
        <f>ROUND(E85*U85,2)</f>
        <v>0.5</v>
      </c>
      <c r="W85" s="155"/>
      <c r="X85" s="155" t="s">
        <v>123</v>
      </c>
      <c r="Y85" s="155" t="s">
        <v>124</v>
      </c>
      <c r="Z85" s="144"/>
      <c r="AA85" s="144"/>
      <c r="AB85" s="144"/>
      <c r="AC85" s="144"/>
      <c r="AD85" s="144"/>
      <c r="AE85" s="144"/>
      <c r="AF85" s="144"/>
      <c r="AG85" s="144" t="s">
        <v>125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ht="22.5" outlineLevel="1" x14ac:dyDescent="0.2">
      <c r="A86" s="174">
        <v>25</v>
      </c>
      <c r="B86" s="175" t="s">
        <v>215</v>
      </c>
      <c r="C86" s="182" t="s">
        <v>216</v>
      </c>
      <c r="D86" s="176" t="s">
        <v>139</v>
      </c>
      <c r="E86" s="177">
        <v>6.68</v>
      </c>
      <c r="F86" s="178"/>
      <c r="G86" s="179">
        <f>ROUND(E86*F86,2)</f>
        <v>0</v>
      </c>
      <c r="H86" s="156"/>
      <c r="I86" s="155">
        <f>ROUND(E86*H86,2)</f>
        <v>0</v>
      </c>
      <c r="J86" s="156"/>
      <c r="K86" s="155">
        <f>ROUND(E86*J86,2)</f>
        <v>0</v>
      </c>
      <c r="L86" s="155">
        <v>21</v>
      </c>
      <c r="M86" s="155">
        <f>G86*(1+L86/100)</f>
        <v>0</v>
      </c>
      <c r="N86" s="154">
        <v>0</v>
      </c>
      <c r="O86" s="154">
        <f>ROUND(E86*N86,2)</f>
        <v>0</v>
      </c>
      <c r="P86" s="154">
        <v>1.03E-2</v>
      </c>
      <c r="Q86" s="154">
        <f>ROUND(E86*P86,2)</f>
        <v>7.0000000000000007E-2</v>
      </c>
      <c r="R86" s="155"/>
      <c r="S86" s="155" t="s">
        <v>134</v>
      </c>
      <c r="T86" s="155" t="s">
        <v>134</v>
      </c>
      <c r="U86" s="155">
        <v>4.4999999999999998E-2</v>
      </c>
      <c r="V86" s="155">
        <f>ROUND(E86*U86,2)</f>
        <v>0.3</v>
      </c>
      <c r="W86" s="155"/>
      <c r="X86" s="155" t="s">
        <v>123</v>
      </c>
      <c r="Y86" s="155" t="s">
        <v>124</v>
      </c>
      <c r="Z86" s="144"/>
      <c r="AA86" s="144"/>
      <c r="AB86" s="144"/>
      <c r="AC86" s="144"/>
      <c r="AD86" s="144"/>
      <c r="AE86" s="144"/>
      <c r="AF86" s="144"/>
      <c r="AG86" s="144" t="s">
        <v>125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ht="22.5" outlineLevel="1" x14ac:dyDescent="0.2">
      <c r="A87" s="168">
        <v>26</v>
      </c>
      <c r="B87" s="169" t="s">
        <v>219</v>
      </c>
      <c r="C87" s="183" t="s">
        <v>220</v>
      </c>
      <c r="D87" s="170" t="s">
        <v>139</v>
      </c>
      <c r="E87" s="171">
        <v>28.529</v>
      </c>
      <c r="F87" s="172"/>
      <c r="G87" s="173">
        <f>ROUND(E87*F87,2)</f>
        <v>0</v>
      </c>
      <c r="H87" s="156"/>
      <c r="I87" s="155">
        <f>ROUND(E87*H87,2)</f>
        <v>0</v>
      </c>
      <c r="J87" s="156"/>
      <c r="K87" s="155">
        <f>ROUND(E87*J87,2)</f>
        <v>0</v>
      </c>
      <c r="L87" s="155">
        <v>21</v>
      </c>
      <c r="M87" s="155">
        <f>G87*(1+L87/100)</f>
        <v>0</v>
      </c>
      <c r="N87" s="154">
        <v>3.2299999999999998E-3</v>
      </c>
      <c r="O87" s="154">
        <f>ROUND(E87*N87,2)</f>
        <v>0.09</v>
      </c>
      <c r="P87" s="154">
        <v>0</v>
      </c>
      <c r="Q87" s="154">
        <f>ROUND(E87*P87,2)</f>
        <v>0</v>
      </c>
      <c r="R87" s="155"/>
      <c r="S87" s="155" t="s">
        <v>134</v>
      </c>
      <c r="T87" s="155" t="s">
        <v>134</v>
      </c>
      <c r="U87" s="155">
        <v>0.48</v>
      </c>
      <c r="V87" s="155">
        <f>ROUND(E87*U87,2)</f>
        <v>13.69</v>
      </c>
      <c r="W87" s="155"/>
      <c r="X87" s="155" t="s">
        <v>123</v>
      </c>
      <c r="Y87" s="155" t="s">
        <v>124</v>
      </c>
      <c r="Z87" s="144"/>
      <c r="AA87" s="144"/>
      <c r="AB87" s="144"/>
      <c r="AC87" s="144"/>
      <c r="AD87" s="144"/>
      <c r="AE87" s="144"/>
      <c r="AF87" s="144"/>
      <c r="AG87" s="144" t="s">
        <v>221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2" x14ac:dyDescent="0.2">
      <c r="A88" s="151"/>
      <c r="B88" s="152"/>
      <c r="C88" s="184" t="s">
        <v>222</v>
      </c>
      <c r="D88" s="157"/>
      <c r="E88" s="158"/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4"/>
      <c r="AA88" s="144"/>
      <c r="AB88" s="144"/>
      <c r="AC88" s="144"/>
      <c r="AD88" s="144"/>
      <c r="AE88" s="144"/>
      <c r="AF88" s="144"/>
      <c r="AG88" s="144" t="s">
        <v>136</v>
      </c>
      <c r="AH88" s="144">
        <v>0</v>
      </c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3" x14ac:dyDescent="0.2">
      <c r="A89" s="151"/>
      <c r="B89" s="152"/>
      <c r="C89" s="184" t="s">
        <v>348</v>
      </c>
      <c r="D89" s="157"/>
      <c r="E89" s="158">
        <v>11.385</v>
      </c>
      <c r="F89" s="155"/>
      <c r="G89" s="15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4"/>
      <c r="AA89" s="144"/>
      <c r="AB89" s="144"/>
      <c r="AC89" s="144"/>
      <c r="AD89" s="144"/>
      <c r="AE89" s="144"/>
      <c r="AF89" s="144"/>
      <c r="AG89" s="144" t="s">
        <v>136</v>
      </c>
      <c r="AH89" s="144">
        <v>0</v>
      </c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3" x14ac:dyDescent="0.2">
      <c r="A90" s="151"/>
      <c r="B90" s="152"/>
      <c r="C90" s="184" t="s">
        <v>224</v>
      </c>
      <c r="D90" s="157"/>
      <c r="E90" s="158"/>
      <c r="F90" s="155"/>
      <c r="G90" s="15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4"/>
      <c r="AA90" s="144"/>
      <c r="AB90" s="144"/>
      <c r="AC90" s="144"/>
      <c r="AD90" s="144"/>
      <c r="AE90" s="144"/>
      <c r="AF90" s="144"/>
      <c r="AG90" s="144" t="s">
        <v>136</v>
      </c>
      <c r="AH90" s="144">
        <v>0</v>
      </c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3" x14ac:dyDescent="0.2">
      <c r="A91" s="151"/>
      <c r="B91" s="152"/>
      <c r="C91" s="184" t="s">
        <v>349</v>
      </c>
      <c r="D91" s="157"/>
      <c r="E91" s="158">
        <v>17.143999999999998</v>
      </c>
      <c r="F91" s="155"/>
      <c r="G91" s="15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4"/>
      <c r="AA91" s="144"/>
      <c r="AB91" s="144"/>
      <c r="AC91" s="144"/>
      <c r="AD91" s="144"/>
      <c r="AE91" s="144"/>
      <c r="AF91" s="144"/>
      <c r="AG91" s="144" t="s">
        <v>136</v>
      </c>
      <c r="AH91" s="144">
        <v>0</v>
      </c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ht="22.5" outlineLevel="1" x14ac:dyDescent="0.2">
      <c r="A92" s="168">
        <v>27</v>
      </c>
      <c r="B92" s="169" t="s">
        <v>226</v>
      </c>
      <c r="C92" s="183" t="s">
        <v>227</v>
      </c>
      <c r="D92" s="170" t="s">
        <v>143</v>
      </c>
      <c r="E92" s="171">
        <v>16.7</v>
      </c>
      <c r="F92" s="172"/>
      <c r="G92" s="173">
        <f>ROUND(E92*F92,2)</f>
        <v>0</v>
      </c>
      <c r="H92" s="156"/>
      <c r="I92" s="155">
        <f>ROUND(E92*H92,2)</f>
        <v>0</v>
      </c>
      <c r="J92" s="156"/>
      <c r="K92" s="155">
        <f>ROUND(E92*J92,2)</f>
        <v>0</v>
      </c>
      <c r="L92" s="155">
        <v>21</v>
      </c>
      <c r="M92" s="155">
        <f>G92*(1+L92/100)</f>
        <v>0</v>
      </c>
      <c r="N92" s="154">
        <v>3.2000000000000003E-4</v>
      </c>
      <c r="O92" s="154">
        <f>ROUND(E92*N92,2)</f>
        <v>0.01</v>
      </c>
      <c r="P92" s="154">
        <v>0</v>
      </c>
      <c r="Q92" s="154">
        <f>ROUND(E92*P92,2)</f>
        <v>0</v>
      </c>
      <c r="R92" s="155"/>
      <c r="S92" s="155" t="s">
        <v>134</v>
      </c>
      <c r="T92" s="155" t="s">
        <v>134</v>
      </c>
      <c r="U92" s="155">
        <v>0.11</v>
      </c>
      <c r="V92" s="155">
        <f>ROUND(E92*U92,2)</f>
        <v>1.84</v>
      </c>
      <c r="W92" s="155"/>
      <c r="X92" s="155" t="s">
        <v>123</v>
      </c>
      <c r="Y92" s="155" t="s">
        <v>124</v>
      </c>
      <c r="Z92" s="144"/>
      <c r="AA92" s="144"/>
      <c r="AB92" s="144"/>
      <c r="AC92" s="144"/>
      <c r="AD92" s="144"/>
      <c r="AE92" s="144"/>
      <c r="AF92" s="144"/>
      <c r="AG92" s="144" t="s">
        <v>221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2" x14ac:dyDescent="0.2">
      <c r="A93" s="151"/>
      <c r="B93" s="152"/>
      <c r="C93" s="184" t="s">
        <v>350</v>
      </c>
      <c r="D93" s="157"/>
      <c r="E93" s="158">
        <v>9.6999999999999993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4"/>
      <c r="AA93" s="144"/>
      <c r="AB93" s="144"/>
      <c r="AC93" s="144"/>
      <c r="AD93" s="144"/>
      <c r="AE93" s="144"/>
      <c r="AF93" s="144"/>
      <c r="AG93" s="144" t="s">
        <v>136</v>
      </c>
      <c r="AH93" s="144">
        <v>0</v>
      </c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3" x14ac:dyDescent="0.2">
      <c r="A94" s="151"/>
      <c r="B94" s="152"/>
      <c r="C94" s="184" t="s">
        <v>351</v>
      </c>
      <c r="D94" s="157"/>
      <c r="E94" s="158">
        <v>7</v>
      </c>
      <c r="F94" s="155"/>
      <c r="G94" s="15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4"/>
      <c r="AA94" s="144"/>
      <c r="AB94" s="144"/>
      <c r="AC94" s="144"/>
      <c r="AD94" s="144"/>
      <c r="AE94" s="144"/>
      <c r="AF94" s="144"/>
      <c r="AG94" s="144" t="s">
        <v>136</v>
      </c>
      <c r="AH94" s="144">
        <v>0</v>
      </c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ht="22.5" outlineLevel="1" x14ac:dyDescent="0.2">
      <c r="A95" s="174">
        <v>28</v>
      </c>
      <c r="B95" s="175" t="s">
        <v>229</v>
      </c>
      <c r="C95" s="182" t="s">
        <v>230</v>
      </c>
      <c r="D95" s="176" t="s">
        <v>177</v>
      </c>
      <c r="E95" s="177">
        <v>8</v>
      </c>
      <c r="F95" s="178"/>
      <c r="G95" s="179">
        <f>ROUND(E95*F95,2)</f>
        <v>0</v>
      </c>
      <c r="H95" s="156"/>
      <c r="I95" s="155">
        <f>ROUND(E95*H95,2)</f>
        <v>0</v>
      </c>
      <c r="J95" s="156"/>
      <c r="K95" s="155">
        <f>ROUND(E95*J95,2)</f>
        <v>0</v>
      </c>
      <c r="L95" s="155">
        <v>21</v>
      </c>
      <c r="M95" s="155">
        <f>G95*(1+L95/100)</f>
        <v>0</v>
      </c>
      <c r="N95" s="154">
        <v>4.2999999999999999E-4</v>
      </c>
      <c r="O95" s="154">
        <f>ROUND(E95*N95,2)</f>
        <v>0</v>
      </c>
      <c r="P95" s="154">
        <v>0</v>
      </c>
      <c r="Q95" s="154">
        <f>ROUND(E95*P95,2)</f>
        <v>0</v>
      </c>
      <c r="R95" s="155"/>
      <c r="S95" s="155" t="s">
        <v>134</v>
      </c>
      <c r="T95" s="155" t="s">
        <v>134</v>
      </c>
      <c r="U95" s="155">
        <v>7.0000000000000007E-2</v>
      </c>
      <c r="V95" s="155">
        <f>ROUND(E95*U95,2)</f>
        <v>0.56000000000000005</v>
      </c>
      <c r="W95" s="155"/>
      <c r="X95" s="155" t="s">
        <v>123</v>
      </c>
      <c r="Y95" s="155" t="s">
        <v>124</v>
      </c>
      <c r="Z95" s="144"/>
      <c r="AA95" s="144"/>
      <c r="AB95" s="144"/>
      <c r="AC95" s="144"/>
      <c r="AD95" s="144"/>
      <c r="AE95" s="144"/>
      <c r="AF95" s="144"/>
      <c r="AG95" s="144" t="s">
        <v>221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ht="22.5" outlineLevel="1" x14ac:dyDescent="0.2">
      <c r="A96" s="168">
        <v>29</v>
      </c>
      <c r="B96" s="169" t="s">
        <v>231</v>
      </c>
      <c r="C96" s="183" t="s">
        <v>232</v>
      </c>
      <c r="D96" s="170" t="s">
        <v>139</v>
      </c>
      <c r="E96" s="171">
        <v>11.385</v>
      </c>
      <c r="F96" s="172"/>
      <c r="G96" s="173">
        <f>ROUND(E96*F96,2)</f>
        <v>0</v>
      </c>
      <c r="H96" s="156"/>
      <c r="I96" s="155">
        <f>ROUND(E96*H96,2)</f>
        <v>0</v>
      </c>
      <c r="J96" s="156"/>
      <c r="K96" s="155">
        <f>ROUND(E96*J96,2)</f>
        <v>0</v>
      </c>
      <c r="L96" s="155">
        <v>21</v>
      </c>
      <c r="M96" s="155">
        <f>G96*(1+L96/100)</f>
        <v>0</v>
      </c>
      <c r="N96" s="154">
        <v>7.6400000000000001E-3</v>
      </c>
      <c r="O96" s="154">
        <f>ROUND(E96*N96,2)</f>
        <v>0.09</v>
      </c>
      <c r="P96" s="154">
        <v>0</v>
      </c>
      <c r="Q96" s="154">
        <f>ROUND(E96*P96,2)</f>
        <v>0</v>
      </c>
      <c r="R96" s="155"/>
      <c r="S96" s="155" t="s">
        <v>233</v>
      </c>
      <c r="T96" s="155" t="s">
        <v>233</v>
      </c>
      <c r="U96" s="155">
        <v>0.31</v>
      </c>
      <c r="V96" s="155">
        <f>ROUND(E96*U96,2)</f>
        <v>3.53</v>
      </c>
      <c r="W96" s="155"/>
      <c r="X96" s="155" t="s">
        <v>234</v>
      </c>
      <c r="Y96" s="155" t="s">
        <v>124</v>
      </c>
      <c r="Z96" s="144"/>
      <c r="AA96" s="144"/>
      <c r="AB96" s="144"/>
      <c r="AC96" s="144"/>
      <c r="AD96" s="144"/>
      <c r="AE96" s="144"/>
      <c r="AF96" s="144"/>
      <c r="AG96" s="144" t="s">
        <v>235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2" x14ac:dyDescent="0.2">
      <c r="A97" s="151"/>
      <c r="B97" s="152"/>
      <c r="C97" s="184" t="s">
        <v>329</v>
      </c>
      <c r="D97" s="157"/>
      <c r="E97" s="158"/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4"/>
      <c r="AA97" s="144"/>
      <c r="AB97" s="144"/>
      <c r="AC97" s="144"/>
      <c r="AD97" s="144"/>
      <c r="AE97" s="144"/>
      <c r="AF97" s="144"/>
      <c r="AG97" s="144" t="s">
        <v>136</v>
      </c>
      <c r="AH97" s="144">
        <v>0</v>
      </c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3" x14ac:dyDescent="0.2">
      <c r="A98" s="151"/>
      <c r="B98" s="152"/>
      <c r="C98" s="184" t="s">
        <v>338</v>
      </c>
      <c r="D98" s="157"/>
      <c r="E98" s="158">
        <v>3.68</v>
      </c>
      <c r="F98" s="155"/>
      <c r="G98" s="15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4"/>
      <c r="AA98" s="144"/>
      <c r="AB98" s="144"/>
      <c r="AC98" s="144"/>
      <c r="AD98" s="144"/>
      <c r="AE98" s="144"/>
      <c r="AF98" s="144"/>
      <c r="AG98" s="144" t="s">
        <v>136</v>
      </c>
      <c r="AH98" s="144">
        <v>0</v>
      </c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3" x14ac:dyDescent="0.2">
      <c r="A99" s="151"/>
      <c r="B99" s="152"/>
      <c r="C99" s="184" t="s">
        <v>336</v>
      </c>
      <c r="D99" s="157"/>
      <c r="E99" s="158"/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4"/>
      <c r="AA99" s="144"/>
      <c r="AB99" s="144"/>
      <c r="AC99" s="144"/>
      <c r="AD99" s="144"/>
      <c r="AE99" s="144"/>
      <c r="AF99" s="144"/>
      <c r="AG99" s="144" t="s">
        <v>136</v>
      </c>
      <c r="AH99" s="144">
        <v>0</v>
      </c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3" x14ac:dyDescent="0.2">
      <c r="A100" s="151"/>
      <c r="B100" s="152"/>
      <c r="C100" s="184" t="s">
        <v>339</v>
      </c>
      <c r="D100" s="157"/>
      <c r="E100" s="158">
        <v>7.7050000000000001</v>
      </c>
      <c r="F100" s="155"/>
      <c r="G100" s="155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4"/>
      <c r="AA100" s="144"/>
      <c r="AB100" s="144"/>
      <c r="AC100" s="144"/>
      <c r="AD100" s="144"/>
      <c r="AE100" s="144"/>
      <c r="AF100" s="144"/>
      <c r="AG100" s="144" t="s">
        <v>136</v>
      </c>
      <c r="AH100" s="144">
        <v>0</v>
      </c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ht="22.5" outlineLevel="1" x14ac:dyDescent="0.2">
      <c r="A101" s="168">
        <v>30</v>
      </c>
      <c r="B101" s="169" t="s">
        <v>236</v>
      </c>
      <c r="C101" s="183" t="s">
        <v>237</v>
      </c>
      <c r="D101" s="170" t="s">
        <v>139</v>
      </c>
      <c r="E101" s="171">
        <v>6.68</v>
      </c>
      <c r="F101" s="172"/>
      <c r="G101" s="173">
        <f>ROUND(E101*F101,2)</f>
        <v>0</v>
      </c>
      <c r="H101" s="156"/>
      <c r="I101" s="155">
        <f>ROUND(E101*H101,2)</f>
        <v>0</v>
      </c>
      <c r="J101" s="156"/>
      <c r="K101" s="155">
        <f>ROUND(E101*J101,2)</f>
        <v>0</v>
      </c>
      <c r="L101" s="155">
        <v>21</v>
      </c>
      <c r="M101" s="155">
        <f>G101*(1+L101/100)</f>
        <v>0</v>
      </c>
      <c r="N101" s="154">
        <v>6.4999999999999997E-3</v>
      </c>
      <c r="O101" s="154">
        <f>ROUND(E101*N101,2)</f>
        <v>0.04</v>
      </c>
      <c r="P101" s="154">
        <v>0</v>
      </c>
      <c r="Q101" s="154">
        <f>ROUND(E101*P101,2)</f>
        <v>0</v>
      </c>
      <c r="R101" s="155"/>
      <c r="S101" s="155" t="s">
        <v>134</v>
      </c>
      <c r="T101" s="155" t="s">
        <v>134</v>
      </c>
      <c r="U101" s="155">
        <v>0.33</v>
      </c>
      <c r="V101" s="155">
        <f>ROUND(E101*U101,2)</f>
        <v>2.2000000000000002</v>
      </c>
      <c r="W101" s="155"/>
      <c r="X101" s="155" t="s">
        <v>234</v>
      </c>
      <c r="Y101" s="155" t="s">
        <v>124</v>
      </c>
      <c r="Z101" s="144"/>
      <c r="AA101" s="144"/>
      <c r="AB101" s="144"/>
      <c r="AC101" s="144"/>
      <c r="AD101" s="144"/>
      <c r="AE101" s="144"/>
      <c r="AF101" s="144"/>
      <c r="AG101" s="144" t="s">
        <v>235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2" x14ac:dyDescent="0.2">
      <c r="A102" s="151"/>
      <c r="B102" s="152"/>
      <c r="C102" s="184" t="s">
        <v>217</v>
      </c>
      <c r="D102" s="157"/>
      <c r="E102" s="158"/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4"/>
      <c r="AA102" s="144"/>
      <c r="AB102" s="144"/>
      <c r="AC102" s="144"/>
      <c r="AD102" s="144"/>
      <c r="AE102" s="144"/>
      <c r="AF102" s="144"/>
      <c r="AG102" s="144" t="s">
        <v>136</v>
      </c>
      <c r="AH102" s="144">
        <v>0</v>
      </c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3" x14ac:dyDescent="0.2">
      <c r="A103" s="151"/>
      <c r="B103" s="152"/>
      <c r="C103" s="184" t="s">
        <v>329</v>
      </c>
      <c r="D103" s="157"/>
      <c r="E103" s="158"/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4"/>
      <c r="AA103" s="144"/>
      <c r="AB103" s="144"/>
      <c r="AC103" s="144"/>
      <c r="AD103" s="144"/>
      <c r="AE103" s="144"/>
      <c r="AF103" s="144"/>
      <c r="AG103" s="144" t="s">
        <v>136</v>
      </c>
      <c r="AH103" s="144">
        <v>0</v>
      </c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3" x14ac:dyDescent="0.2">
      <c r="A104" s="151"/>
      <c r="B104" s="152"/>
      <c r="C104" s="184" t="s">
        <v>352</v>
      </c>
      <c r="D104" s="157"/>
      <c r="E104" s="158">
        <v>2.8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4"/>
      <c r="AA104" s="144"/>
      <c r="AB104" s="144"/>
      <c r="AC104" s="144"/>
      <c r="AD104" s="144"/>
      <c r="AE104" s="144"/>
      <c r="AF104" s="144"/>
      <c r="AG104" s="144" t="s">
        <v>136</v>
      </c>
      <c r="AH104" s="144">
        <v>0</v>
      </c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3" x14ac:dyDescent="0.2">
      <c r="A105" s="151"/>
      <c r="B105" s="152"/>
      <c r="C105" s="184" t="s">
        <v>336</v>
      </c>
      <c r="D105" s="157"/>
      <c r="E105" s="158"/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4"/>
      <c r="AA105" s="144"/>
      <c r="AB105" s="144"/>
      <c r="AC105" s="144"/>
      <c r="AD105" s="144"/>
      <c r="AE105" s="144"/>
      <c r="AF105" s="144"/>
      <c r="AG105" s="144" t="s">
        <v>136</v>
      </c>
      <c r="AH105" s="144">
        <v>0</v>
      </c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outlineLevel="3" x14ac:dyDescent="0.2">
      <c r="A106" s="151"/>
      <c r="B106" s="152"/>
      <c r="C106" s="184" t="s">
        <v>353</v>
      </c>
      <c r="D106" s="157"/>
      <c r="E106" s="158">
        <v>3.88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4"/>
      <c r="AA106" s="144"/>
      <c r="AB106" s="144"/>
      <c r="AC106" s="144"/>
      <c r="AD106" s="144"/>
      <c r="AE106" s="144"/>
      <c r="AF106" s="144"/>
      <c r="AG106" s="144" t="s">
        <v>136</v>
      </c>
      <c r="AH106" s="144">
        <v>0</v>
      </c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2">
      <c r="A107" s="151">
        <v>31</v>
      </c>
      <c r="B107" s="152" t="s">
        <v>238</v>
      </c>
      <c r="C107" s="185" t="s">
        <v>239</v>
      </c>
      <c r="D107" s="153" t="s">
        <v>0</v>
      </c>
      <c r="E107" s="180"/>
      <c r="F107" s="156"/>
      <c r="G107" s="155">
        <f>ROUND(E107*F107,2)</f>
        <v>0</v>
      </c>
      <c r="H107" s="156"/>
      <c r="I107" s="155">
        <f>ROUND(E107*H107,2)</f>
        <v>0</v>
      </c>
      <c r="J107" s="156"/>
      <c r="K107" s="155">
        <f>ROUND(E107*J107,2)</f>
        <v>0</v>
      </c>
      <c r="L107" s="155">
        <v>21</v>
      </c>
      <c r="M107" s="155">
        <f>G107*(1+L107/100)</f>
        <v>0</v>
      </c>
      <c r="N107" s="154">
        <v>0</v>
      </c>
      <c r="O107" s="154">
        <f>ROUND(E107*N107,2)</f>
        <v>0</v>
      </c>
      <c r="P107" s="154">
        <v>0</v>
      </c>
      <c r="Q107" s="154">
        <f>ROUND(E107*P107,2)</f>
        <v>0</v>
      </c>
      <c r="R107" s="155"/>
      <c r="S107" s="155" t="s">
        <v>134</v>
      </c>
      <c r="T107" s="155" t="s">
        <v>134</v>
      </c>
      <c r="U107" s="155">
        <v>0</v>
      </c>
      <c r="V107" s="155">
        <f>ROUND(E107*U107,2)</f>
        <v>0</v>
      </c>
      <c r="W107" s="155"/>
      <c r="X107" s="155" t="s">
        <v>211</v>
      </c>
      <c r="Y107" s="155" t="s">
        <v>124</v>
      </c>
      <c r="Z107" s="144"/>
      <c r="AA107" s="144"/>
      <c r="AB107" s="144"/>
      <c r="AC107" s="144"/>
      <c r="AD107" s="144"/>
      <c r="AE107" s="144"/>
      <c r="AF107" s="144"/>
      <c r="AG107" s="144" t="s">
        <v>212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x14ac:dyDescent="0.2">
      <c r="A108" s="161" t="s">
        <v>116</v>
      </c>
      <c r="B108" s="162" t="s">
        <v>71</v>
      </c>
      <c r="C108" s="181" t="s">
        <v>72</v>
      </c>
      <c r="D108" s="163"/>
      <c r="E108" s="164"/>
      <c r="F108" s="165"/>
      <c r="G108" s="166">
        <f>SUMIF(AG109:AG125,"&lt;&gt;NOR",G109:G125)</f>
        <v>0</v>
      </c>
      <c r="H108" s="160"/>
      <c r="I108" s="160">
        <f>SUM(I109:I125)</f>
        <v>0</v>
      </c>
      <c r="J108" s="160"/>
      <c r="K108" s="160">
        <f>SUM(K109:K125)</f>
        <v>0</v>
      </c>
      <c r="L108" s="160"/>
      <c r="M108" s="160">
        <f>SUM(M109:M125)</f>
        <v>0</v>
      </c>
      <c r="N108" s="159"/>
      <c r="O108" s="159">
        <f>SUM(O109:O125)</f>
        <v>0.02</v>
      </c>
      <c r="P108" s="159"/>
      <c r="Q108" s="159">
        <f>SUM(Q109:Q125)</f>
        <v>0.02</v>
      </c>
      <c r="R108" s="160"/>
      <c r="S108" s="160"/>
      <c r="T108" s="160"/>
      <c r="U108" s="160"/>
      <c r="V108" s="160">
        <f>SUM(V109:V125)</f>
        <v>2.14</v>
      </c>
      <c r="W108" s="160"/>
      <c r="X108" s="160"/>
      <c r="Y108" s="160"/>
      <c r="AG108" t="s">
        <v>117</v>
      </c>
    </row>
    <row r="109" spans="1:60" ht="22.5" outlineLevel="1" x14ac:dyDescent="0.2">
      <c r="A109" s="168">
        <v>32</v>
      </c>
      <c r="B109" s="169" t="s">
        <v>240</v>
      </c>
      <c r="C109" s="183" t="s">
        <v>241</v>
      </c>
      <c r="D109" s="170" t="s">
        <v>139</v>
      </c>
      <c r="E109" s="171">
        <v>11.385</v>
      </c>
      <c r="F109" s="172"/>
      <c r="G109" s="173">
        <f>ROUND(E109*F109,2)</f>
        <v>0</v>
      </c>
      <c r="H109" s="156"/>
      <c r="I109" s="155">
        <f>ROUND(E109*H109,2)</f>
        <v>0</v>
      </c>
      <c r="J109" s="156"/>
      <c r="K109" s="155">
        <f>ROUND(E109*J109,2)</f>
        <v>0</v>
      </c>
      <c r="L109" s="155">
        <v>21</v>
      </c>
      <c r="M109" s="155">
        <f>G109*(1+L109/100)</f>
        <v>0</v>
      </c>
      <c r="N109" s="154">
        <v>0</v>
      </c>
      <c r="O109" s="154">
        <f>ROUND(E109*N109,2)</f>
        <v>0</v>
      </c>
      <c r="P109" s="154">
        <v>2E-3</v>
      </c>
      <c r="Q109" s="154">
        <f>ROUND(E109*P109,2)</f>
        <v>0.02</v>
      </c>
      <c r="R109" s="155"/>
      <c r="S109" s="155" t="s">
        <v>134</v>
      </c>
      <c r="T109" s="155" t="s">
        <v>134</v>
      </c>
      <c r="U109" s="155">
        <v>3.7999999999999999E-2</v>
      </c>
      <c r="V109" s="155">
        <f>ROUND(E109*U109,2)</f>
        <v>0.43</v>
      </c>
      <c r="W109" s="155"/>
      <c r="X109" s="155" t="s">
        <v>123</v>
      </c>
      <c r="Y109" s="155" t="s">
        <v>124</v>
      </c>
      <c r="Z109" s="144"/>
      <c r="AA109" s="144"/>
      <c r="AB109" s="144"/>
      <c r="AC109" s="144"/>
      <c r="AD109" s="144"/>
      <c r="AE109" s="144"/>
      <c r="AF109" s="144"/>
      <c r="AG109" s="144" t="s">
        <v>125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2" x14ac:dyDescent="0.2">
      <c r="A110" s="151"/>
      <c r="B110" s="152"/>
      <c r="C110" s="184" t="s">
        <v>329</v>
      </c>
      <c r="D110" s="157"/>
      <c r="E110" s="158"/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4"/>
      <c r="AA110" s="144"/>
      <c r="AB110" s="144"/>
      <c r="AC110" s="144"/>
      <c r="AD110" s="144"/>
      <c r="AE110" s="144"/>
      <c r="AF110" s="144"/>
      <c r="AG110" s="144" t="s">
        <v>136</v>
      </c>
      <c r="AH110" s="144">
        <v>0</v>
      </c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3" x14ac:dyDescent="0.2">
      <c r="A111" s="151"/>
      <c r="B111" s="152"/>
      <c r="C111" s="184" t="s">
        <v>338</v>
      </c>
      <c r="D111" s="157"/>
      <c r="E111" s="158">
        <v>3.68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4"/>
      <c r="AA111" s="144"/>
      <c r="AB111" s="144"/>
      <c r="AC111" s="144"/>
      <c r="AD111" s="144"/>
      <c r="AE111" s="144"/>
      <c r="AF111" s="144"/>
      <c r="AG111" s="144" t="s">
        <v>136</v>
      </c>
      <c r="AH111" s="144">
        <v>0</v>
      </c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3" x14ac:dyDescent="0.2">
      <c r="A112" s="151"/>
      <c r="B112" s="152"/>
      <c r="C112" s="184" t="s">
        <v>336</v>
      </c>
      <c r="D112" s="157"/>
      <c r="E112" s="158"/>
      <c r="F112" s="155"/>
      <c r="G112" s="15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4"/>
      <c r="AA112" s="144"/>
      <c r="AB112" s="144"/>
      <c r="AC112" s="144"/>
      <c r="AD112" s="144"/>
      <c r="AE112" s="144"/>
      <c r="AF112" s="144"/>
      <c r="AG112" s="144" t="s">
        <v>136</v>
      </c>
      <c r="AH112" s="144">
        <v>0</v>
      </c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3" x14ac:dyDescent="0.2">
      <c r="A113" s="151"/>
      <c r="B113" s="152"/>
      <c r="C113" s="184" t="s">
        <v>339</v>
      </c>
      <c r="D113" s="157"/>
      <c r="E113" s="158">
        <v>7.7050000000000001</v>
      </c>
      <c r="F113" s="155"/>
      <c r="G113" s="155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4"/>
      <c r="AA113" s="144"/>
      <c r="AB113" s="144"/>
      <c r="AC113" s="144"/>
      <c r="AD113" s="144"/>
      <c r="AE113" s="144"/>
      <c r="AF113" s="144"/>
      <c r="AG113" s="144" t="s">
        <v>136</v>
      </c>
      <c r="AH113" s="144">
        <v>0</v>
      </c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ht="22.5" outlineLevel="1" x14ac:dyDescent="0.2">
      <c r="A114" s="168">
        <v>33</v>
      </c>
      <c r="B114" s="169" t="s">
        <v>242</v>
      </c>
      <c r="C114" s="183" t="s">
        <v>243</v>
      </c>
      <c r="D114" s="170" t="s">
        <v>139</v>
      </c>
      <c r="E114" s="171">
        <v>11.385</v>
      </c>
      <c r="F114" s="172"/>
      <c r="G114" s="173">
        <f>ROUND(E114*F114,2)</f>
        <v>0</v>
      </c>
      <c r="H114" s="156"/>
      <c r="I114" s="155">
        <f>ROUND(E114*H114,2)</f>
        <v>0</v>
      </c>
      <c r="J114" s="156"/>
      <c r="K114" s="155">
        <f>ROUND(E114*J114,2)</f>
        <v>0</v>
      </c>
      <c r="L114" s="155">
        <v>21</v>
      </c>
      <c r="M114" s="155">
        <f>G114*(1+L114/100)</f>
        <v>0</v>
      </c>
      <c r="N114" s="154">
        <v>0</v>
      </c>
      <c r="O114" s="154">
        <f>ROUND(E114*N114,2)</f>
        <v>0</v>
      </c>
      <c r="P114" s="154">
        <v>0</v>
      </c>
      <c r="Q114" s="154">
        <f>ROUND(E114*P114,2)</f>
        <v>0</v>
      </c>
      <c r="R114" s="155"/>
      <c r="S114" s="155" t="s">
        <v>134</v>
      </c>
      <c r="T114" s="155" t="s">
        <v>134</v>
      </c>
      <c r="U114" s="155">
        <v>0.08</v>
      </c>
      <c r="V114" s="155">
        <f>ROUND(E114*U114,2)</f>
        <v>0.91</v>
      </c>
      <c r="W114" s="155"/>
      <c r="X114" s="155" t="s">
        <v>123</v>
      </c>
      <c r="Y114" s="155" t="s">
        <v>124</v>
      </c>
      <c r="Z114" s="144"/>
      <c r="AA114" s="144"/>
      <c r="AB114" s="144"/>
      <c r="AC114" s="144"/>
      <c r="AD114" s="144"/>
      <c r="AE114" s="144"/>
      <c r="AF114" s="144"/>
      <c r="AG114" s="144" t="s">
        <v>221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2" x14ac:dyDescent="0.2">
      <c r="A115" s="151"/>
      <c r="B115" s="152"/>
      <c r="C115" s="184" t="s">
        <v>329</v>
      </c>
      <c r="D115" s="157"/>
      <c r="E115" s="158"/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4"/>
      <c r="AA115" s="144"/>
      <c r="AB115" s="144"/>
      <c r="AC115" s="144"/>
      <c r="AD115" s="144"/>
      <c r="AE115" s="144"/>
      <c r="AF115" s="144"/>
      <c r="AG115" s="144" t="s">
        <v>136</v>
      </c>
      <c r="AH115" s="144">
        <v>0</v>
      </c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outlineLevel="3" x14ac:dyDescent="0.2">
      <c r="A116" s="151"/>
      <c r="B116" s="152"/>
      <c r="C116" s="184" t="s">
        <v>338</v>
      </c>
      <c r="D116" s="157"/>
      <c r="E116" s="158">
        <v>3.68</v>
      </c>
      <c r="F116" s="155"/>
      <c r="G116" s="15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4"/>
      <c r="AA116" s="144"/>
      <c r="AB116" s="144"/>
      <c r="AC116" s="144"/>
      <c r="AD116" s="144"/>
      <c r="AE116" s="144"/>
      <c r="AF116" s="144"/>
      <c r="AG116" s="144" t="s">
        <v>136</v>
      </c>
      <c r="AH116" s="144">
        <v>0</v>
      </c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3" x14ac:dyDescent="0.2">
      <c r="A117" s="151"/>
      <c r="B117" s="152"/>
      <c r="C117" s="184" t="s">
        <v>336</v>
      </c>
      <c r="D117" s="157"/>
      <c r="E117" s="158"/>
      <c r="F117" s="155"/>
      <c r="G117" s="15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4"/>
      <c r="AA117" s="144"/>
      <c r="AB117" s="144"/>
      <c r="AC117" s="144"/>
      <c r="AD117" s="144"/>
      <c r="AE117" s="144"/>
      <c r="AF117" s="144"/>
      <c r="AG117" s="144" t="s">
        <v>136</v>
      </c>
      <c r="AH117" s="144">
        <v>0</v>
      </c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3" x14ac:dyDescent="0.2">
      <c r="A118" s="151"/>
      <c r="B118" s="152"/>
      <c r="C118" s="184" t="s">
        <v>339</v>
      </c>
      <c r="D118" s="157"/>
      <c r="E118" s="158">
        <v>7.7050000000000001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4"/>
      <c r="AA118" s="144"/>
      <c r="AB118" s="144"/>
      <c r="AC118" s="144"/>
      <c r="AD118" s="144"/>
      <c r="AE118" s="144"/>
      <c r="AF118" s="144"/>
      <c r="AG118" s="144" t="s">
        <v>136</v>
      </c>
      <c r="AH118" s="144">
        <v>0</v>
      </c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74">
        <v>34</v>
      </c>
      <c r="B119" s="175" t="s">
        <v>244</v>
      </c>
      <c r="C119" s="182" t="s">
        <v>245</v>
      </c>
      <c r="D119" s="176" t="s">
        <v>139</v>
      </c>
      <c r="E119" s="177">
        <v>11.385</v>
      </c>
      <c r="F119" s="178"/>
      <c r="G119" s="179">
        <f>ROUND(E119*F119,2)</f>
        <v>0</v>
      </c>
      <c r="H119" s="156"/>
      <c r="I119" s="155">
        <f>ROUND(E119*H119,2)</f>
        <v>0</v>
      </c>
      <c r="J119" s="156"/>
      <c r="K119" s="155">
        <f>ROUND(E119*J119,2)</f>
        <v>0</v>
      </c>
      <c r="L119" s="155">
        <v>21</v>
      </c>
      <c r="M119" s="155">
        <f>G119*(1+L119/100)</f>
        <v>0</v>
      </c>
      <c r="N119" s="154">
        <v>1.0000000000000001E-5</v>
      </c>
      <c r="O119" s="154">
        <f>ROUND(E119*N119,2)</f>
        <v>0</v>
      </c>
      <c r="P119" s="154">
        <v>0</v>
      </c>
      <c r="Q119" s="154">
        <f>ROUND(E119*P119,2)</f>
        <v>0</v>
      </c>
      <c r="R119" s="155"/>
      <c r="S119" s="155" t="s">
        <v>134</v>
      </c>
      <c r="T119" s="155" t="s">
        <v>134</v>
      </c>
      <c r="U119" s="155">
        <v>7.0000000000000007E-2</v>
      </c>
      <c r="V119" s="155">
        <f>ROUND(E119*U119,2)</f>
        <v>0.8</v>
      </c>
      <c r="W119" s="155"/>
      <c r="X119" s="155" t="s">
        <v>123</v>
      </c>
      <c r="Y119" s="155" t="s">
        <v>124</v>
      </c>
      <c r="Z119" s="144"/>
      <c r="AA119" s="144"/>
      <c r="AB119" s="144"/>
      <c r="AC119" s="144"/>
      <c r="AD119" s="144"/>
      <c r="AE119" s="144"/>
      <c r="AF119" s="144"/>
      <c r="AG119" s="144" t="s">
        <v>221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68">
        <v>35</v>
      </c>
      <c r="B120" s="169" t="s">
        <v>246</v>
      </c>
      <c r="C120" s="183" t="s">
        <v>247</v>
      </c>
      <c r="D120" s="170" t="s">
        <v>133</v>
      </c>
      <c r="E120" s="171">
        <v>1.19543</v>
      </c>
      <c r="F120" s="172"/>
      <c r="G120" s="173">
        <f>ROUND(E120*F120,2)</f>
        <v>0</v>
      </c>
      <c r="H120" s="156"/>
      <c r="I120" s="155">
        <f>ROUND(E120*H120,2)</f>
        <v>0</v>
      </c>
      <c r="J120" s="156"/>
      <c r="K120" s="155">
        <f>ROUND(E120*J120,2)</f>
        <v>0</v>
      </c>
      <c r="L120" s="155">
        <v>21</v>
      </c>
      <c r="M120" s="155">
        <f>G120*(1+L120/100)</f>
        <v>0</v>
      </c>
      <c r="N120" s="154">
        <v>0.02</v>
      </c>
      <c r="O120" s="154">
        <f>ROUND(E120*N120,2)</f>
        <v>0.02</v>
      </c>
      <c r="P120" s="154">
        <v>0</v>
      </c>
      <c r="Q120" s="154">
        <f>ROUND(E120*P120,2)</f>
        <v>0</v>
      </c>
      <c r="R120" s="155" t="s">
        <v>248</v>
      </c>
      <c r="S120" s="155" t="s">
        <v>134</v>
      </c>
      <c r="T120" s="155" t="s">
        <v>134</v>
      </c>
      <c r="U120" s="155">
        <v>0</v>
      </c>
      <c r="V120" s="155">
        <f>ROUND(E120*U120,2)</f>
        <v>0</v>
      </c>
      <c r="W120" s="155"/>
      <c r="X120" s="155" t="s">
        <v>249</v>
      </c>
      <c r="Y120" s="155" t="s">
        <v>124</v>
      </c>
      <c r="Z120" s="144"/>
      <c r="AA120" s="144"/>
      <c r="AB120" s="144"/>
      <c r="AC120" s="144"/>
      <c r="AD120" s="144"/>
      <c r="AE120" s="144"/>
      <c r="AF120" s="144"/>
      <c r="AG120" s="144" t="s">
        <v>250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2" x14ac:dyDescent="0.2">
      <c r="A121" s="151"/>
      <c r="B121" s="152"/>
      <c r="C121" s="184" t="s">
        <v>329</v>
      </c>
      <c r="D121" s="157"/>
      <c r="E121" s="158"/>
      <c r="F121" s="155"/>
      <c r="G121" s="15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4"/>
      <c r="AA121" s="144"/>
      <c r="AB121" s="144"/>
      <c r="AC121" s="144"/>
      <c r="AD121" s="144"/>
      <c r="AE121" s="144"/>
      <c r="AF121" s="144"/>
      <c r="AG121" s="144" t="s">
        <v>136</v>
      </c>
      <c r="AH121" s="144">
        <v>0</v>
      </c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3" x14ac:dyDescent="0.2">
      <c r="A122" s="151"/>
      <c r="B122" s="152"/>
      <c r="C122" s="184" t="s">
        <v>354</v>
      </c>
      <c r="D122" s="157"/>
      <c r="E122" s="158">
        <v>0.38640000000000002</v>
      </c>
      <c r="F122" s="155"/>
      <c r="G122" s="155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4"/>
      <c r="AA122" s="144"/>
      <c r="AB122" s="144"/>
      <c r="AC122" s="144"/>
      <c r="AD122" s="144"/>
      <c r="AE122" s="144"/>
      <c r="AF122" s="144"/>
      <c r="AG122" s="144" t="s">
        <v>136</v>
      </c>
      <c r="AH122" s="144">
        <v>0</v>
      </c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3" x14ac:dyDescent="0.2">
      <c r="A123" s="151"/>
      <c r="B123" s="152"/>
      <c r="C123" s="184" t="s">
        <v>336</v>
      </c>
      <c r="D123" s="157"/>
      <c r="E123" s="158"/>
      <c r="F123" s="155"/>
      <c r="G123" s="15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4"/>
      <c r="AA123" s="144"/>
      <c r="AB123" s="144"/>
      <c r="AC123" s="144"/>
      <c r="AD123" s="144"/>
      <c r="AE123" s="144"/>
      <c r="AF123" s="144"/>
      <c r="AG123" s="144" t="s">
        <v>136</v>
      </c>
      <c r="AH123" s="144">
        <v>0</v>
      </c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outlineLevel="3" x14ac:dyDescent="0.2">
      <c r="A124" s="151"/>
      <c r="B124" s="152"/>
      <c r="C124" s="184" t="s">
        <v>355</v>
      </c>
      <c r="D124" s="157"/>
      <c r="E124" s="158">
        <v>0.80903000000000003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4"/>
      <c r="AA124" s="144"/>
      <c r="AB124" s="144"/>
      <c r="AC124" s="144"/>
      <c r="AD124" s="144"/>
      <c r="AE124" s="144"/>
      <c r="AF124" s="144"/>
      <c r="AG124" s="144" t="s">
        <v>136</v>
      </c>
      <c r="AH124" s="144">
        <v>0</v>
      </c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2">
      <c r="A125" s="151">
        <v>36</v>
      </c>
      <c r="B125" s="152" t="s">
        <v>252</v>
      </c>
      <c r="C125" s="185" t="s">
        <v>253</v>
      </c>
      <c r="D125" s="153" t="s">
        <v>0</v>
      </c>
      <c r="E125" s="180"/>
      <c r="F125" s="156"/>
      <c r="G125" s="155">
        <f>ROUND(E125*F125,2)</f>
        <v>0</v>
      </c>
      <c r="H125" s="156"/>
      <c r="I125" s="155">
        <f>ROUND(E125*H125,2)</f>
        <v>0</v>
      </c>
      <c r="J125" s="156"/>
      <c r="K125" s="155">
        <f>ROUND(E125*J125,2)</f>
        <v>0</v>
      </c>
      <c r="L125" s="155">
        <v>21</v>
      </c>
      <c r="M125" s="155">
        <f>G125*(1+L125/100)</f>
        <v>0</v>
      </c>
      <c r="N125" s="154">
        <v>0</v>
      </c>
      <c r="O125" s="154">
        <f>ROUND(E125*N125,2)</f>
        <v>0</v>
      </c>
      <c r="P125" s="154">
        <v>0</v>
      </c>
      <c r="Q125" s="154">
        <f>ROUND(E125*P125,2)</f>
        <v>0</v>
      </c>
      <c r="R125" s="155"/>
      <c r="S125" s="155" t="s">
        <v>134</v>
      </c>
      <c r="T125" s="155" t="s">
        <v>134</v>
      </c>
      <c r="U125" s="155">
        <v>0</v>
      </c>
      <c r="V125" s="155">
        <f>ROUND(E125*U125,2)</f>
        <v>0</v>
      </c>
      <c r="W125" s="155"/>
      <c r="X125" s="155" t="s">
        <v>211</v>
      </c>
      <c r="Y125" s="155" t="s">
        <v>124</v>
      </c>
      <c r="Z125" s="144"/>
      <c r="AA125" s="144"/>
      <c r="AB125" s="144"/>
      <c r="AC125" s="144"/>
      <c r="AD125" s="144"/>
      <c r="AE125" s="144"/>
      <c r="AF125" s="144"/>
      <c r="AG125" s="144" t="s">
        <v>212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x14ac:dyDescent="0.2">
      <c r="A126" s="161" t="s">
        <v>116</v>
      </c>
      <c r="B126" s="162" t="s">
        <v>73</v>
      </c>
      <c r="C126" s="181" t="s">
        <v>74</v>
      </c>
      <c r="D126" s="163"/>
      <c r="E126" s="164"/>
      <c r="F126" s="165"/>
      <c r="G126" s="166">
        <f>SUMIF(AG127:AG128,"&lt;&gt;NOR",G127:G128)</f>
        <v>0</v>
      </c>
      <c r="H126" s="160"/>
      <c r="I126" s="160">
        <f>SUM(I127:I128)</f>
        <v>0</v>
      </c>
      <c r="J126" s="160"/>
      <c r="K126" s="160">
        <f>SUM(K127:K128)</f>
        <v>0</v>
      </c>
      <c r="L126" s="160"/>
      <c r="M126" s="160">
        <f>SUM(M127:M128)</f>
        <v>0</v>
      </c>
      <c r="N126" s="159"/>
      <c r="O126" s="159">
        <f>SUM(O127:O128)</f>
        <v>0</v>
      </c>
      <c r="P126" s="159"/>
      <c r="Q126" s="159">
        <f>SUM(Q127:Q128)</f>
        <v>0</v>
      </c>
      <c r="R126" s="160"/>
      <c r="S126" s="160"/>
      <c r="T126" s="160"/>
      <c r="U126" s="160"/>
      <c r="V126" s="160">
        <f>SUM(V127:V128)</f>
        <v>0</v>
      </c>
      <c r="W126" s="160"/>
      <c r="X126" s="160"/>
      <c r="Y126" s="160"/>
      <c r="AG126" t="s">
        <v>117</v>
      </c>
    </row>
    <row r="127" spans="1:60" outlineLevel="1" x14ac:dyDescent="0.2">
      <c r="A127" s="168">
        <v>37</v>
      </c>
      <c r="B127" s="169" t="s">
        <v>254</v>
      </c>
      <c r="C127" s="183" t="s">
        <v>255</v>
      </c>
      <c r="D127" s="170" t="s">
        <v>143</v>
      </c>
      <c r="E127" s="171">
        <v>1.5</v>
      </c>
      <c r="F127" s="172"/>
      <c r="G127" s="173">
        <f>ROUND(E127*F127,2)</f>
        <v>0</v>
      </c>
      <c r="H127" s="156"/>
      <c r="I127" s="155">
        <f>ROUND(E127*H127,2)</f>
        <v>0</v>
      </c>
      <c r="J127" s="156"/>
      <c r="K127" s="155">
        <f>ROUND(E127*J127,2)</f>
        <v>0</v>
      </c>
      <c r="L127" s="155">
        <v>21</v>
      </c>
      <c r="M127" s="155">
        <f>G127*(1+L127/100)</f>
        <v>0</v>
      </c>
      <c r="N127" s="154">
        <v>0</v>
      </c>
      <c r="O127" s="154">
        <f>ROUND(E127*N127,2)</f>
        <v>0</v>
      </c>
      <c r="P127" s="154">
        <v>0</v>
      </c>
      <c r="Q127" s="154">
        <f>ROUND(E127*P127,2)</f>
        <v>0</v>
      </c>
      <c r="R127" s="155"/>
      <c r="S127" s="155" t="s">
        <v>121</v>
      </c>
      <c r="T127" s="155" t="s">
        <v>122</v>
      </c>
      <c r="U127" s="155">
        <v>0</v>
      </c>
      <c r="V127" s="155">
        <f>ROUND(E127*U127,2)</f>
        <v>0</v>
      </c>
      <c r="W127" s="155"/>
      <c r="X127" s="155" t="s">
        <v>123</v>
      </c>
      <c r="Y127" s="155" t="s">
        <v>124</v>
      </c>
      <c r="Z127" s="144"/>
      <c r="AA127" s="144"/>
      <c r="AB127" s="144"/>
      <c r="AC127" s="144"/>
      <c r="AD127" s="144"/>
      <c r="AE127" s="144"/>
      <c r="AF127" s="144"/>
      <c r="AG127" s="144" t="s">
        <v>125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151">
        <v>38</v>
      </c>
      <c r="B128" s="152" t="s">
        <v>257</v>
      </c>
      <c r="C128" s="185" t="s">
        <v>258</v>
      </c>
      <c r="D128" s="153" t="s">
        <v>0</v>
      </c>
      <c r="E128" s="180"/>
      <c r="F128" s="156"/>
      <c r="G128" s="155">
        <f>ROUND(E128*F128,2)</f>
        <v>0</v>
      </c>
      <c r="H128" s="156"/>
      <c r="I128" s="155">
        <f>ROUND(E128*H128,2)</f>
        <v>0</v>
      </c>
      <c r="J128" s="156"/>
      <c r="K128" s="155">
        <f>ROUND(E128*J128,2)</f>
        <v>0</v>
      </c>
      <c r="L128" s="155">
        <v>21</v>
      </c>
      <c r="M128" s="155">
        <f>G128*(1+L128/100)</f>
        <v>0</v>
      </c>
      <c r="N128" s="154">
        <v>0</v>
      </c>
      <c r="O128" s="154">
        <f>ROUND(E128*N128,2)</f>
        <v>0</v>
      </c>
      <c r="P128" s="154">
        <v>0</v>
      </c>
      <c r="Q128" s="154">
        <f>ROUND(E128*P128,2)</f>
        <v>0</v>
      </c>
      <c r="R128" s="155"/>
      <c r="S128" s="155" t="s">
        <v>134</v>
      </c>
      <c r="T128" s="155" t="s">
        <v>134</v>
      </c>
      <c r="U128" s="155">
        <v>0</v>
      </c>
      <c r="V128" s="155">
        <f>ROUND(E128*U128,2)</f>
        <v>0</v>
      </c>
      <c r="W128" s="155"/>
      <c r="X128" s="155" t="s">
        <v>211</v>
      </c>
      <c r="Y128" s="155" t="s">
        <v>124</v>
      </c>
      <c r="Z128" s="144"/>
      <c r="AA128" s="144"/>
      <c r="AB128" s="144"/>
      <c r="AC128" s="144"/>
      <c r="AD128" s="144"/>
      <c r="AE128" s="144"/>
      <c r="AF128" s="144"/>
      <c r="AG128" s="144" t="s">
        <v>212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x14ac:dyDescent="0.2">
      <c r="A129" s="161" t="s">
        <v>116</v>
      </c>
      <c r="B129" s="162" t="s">
        <v>75</v>
      </c>
      <c r="C129" s="181" t="s">
        <v>76</v>
      </c>
      <c r="D129" s="163"/>
      <c r="E129" s="164"/>
      <c r="F129" s="165"/>
      <c r="G129" s="166">
        <f>SUMIF(AG130:AG131,"&lt;&gt;NOR",G130:G131)</f>
        <v>0</v>
      </c>
      <c r="H129" s="160"/>
      <c r="I129" s="160">
        <f>SUM(I130:I131)</f>
        <v>0</v>
      </c>
      <c r="J129" s="160"/>
      <c r="K129" s="160">
        <f>SUM(K130:K131)</f>
        <v>0</v>
      </c>
      <c r="L129" s="160"/>
      <c r="M129" s="160">
        <f>SUM(M130:M131)</f>
        <v>0</v>
      </c>
      <c r="N129" s="159"/>
      <c r="O129" s="159">
        <f>SUM(O130:O131)</f>
        <v>0</v>
      </c>
      <c r="P129" s="159"/>
      <c r="Q129" s="159">
        <f>SUM(Q130:Q131)</f>
        <v>0</v>
      </c>
      <c r="R129" s="160"/>
      <c r="S129" s="160"/>
      <c r="T129" s="160"/>
      <c r="U129" s="160"/>
      <c r="V129" s="160">
        <f>SUM(V130:V131)</f>
        <v>0</v>
      </c>
      <c r="W129" s="160"/>
      <c r="X129" s="160"/>
      <c r="Y129" s="160"/>
      <c r="AG129" t="s">
        <v>117</v>
      </c>
    </row>
    <row r="130" spans="1:60" outlineLevel="1" x14ac:dyDescent="0.2">
      <c r="A130" s="168">
        <v>39</v>
      </c>
      <c r="B130" s="169" t="s">
        <v>259</v>
      </c>
      <c r="C130" s="183" t="s">
        <v>260</v>
      </c>
      <c r="D130" s="170" t="s">
        <v>177</v>
      </c>
      <c r="E130" s="171">
        <v>1</v>
      </c>
      <c r="F130" s="172"/>
      <c r="G130" s="173">
        <f>ROUND(E130*F130,2)</f>
        <v>0</v>
      </c>
      <c r="H130" s="156"/>
      <c r="I130" s="155">
        <f>ROUND(E130*H130,2)</f>
        <v>0</v>
      </c>
      <c r="J130" s="156"/>
      <c r="K130" s="155">
        <f>ROUND(E130*J130,2)</f>
        <v>0</v>
      </c>
      <c r="L130" s="155">
        <v>21</v>
      </c>
      <c r="M130" s="155">
        <f>G130*(1+L130/100)</f>
        <v>0</v>
      </c>
      <c r="N130" s="154">
        <v>0</v>
      </c>
      <c r="O130" s="154">
        <f>ROUND(E130*N130,2)</f>
        <v>0</v>
      </c>
      <c r="P130" s="154">
        <v>0</v>
      </c>
      <c r="Q130" s="154">
        <f>ROUND(E130*P130,2)</f>
        <v>0</v>
      </c>
      <c r="R130" s="155"/>
      <c r="S130" s="155" t="s">
        <v>121</v>
      </c>
      <c r="T130" s="155" t="s">
        <v>122</v>
      </c>
      <c r="U130" s="155">
        <v>0</v>
      </c>
      <c r="V130" s="155">
        <f>ROUND(E130*U130,2)</f>
        <v>0</v>
      </c>
      <c r="W130" s="155"/>
      <c r="X130" s="155" t="s">
        <v>123</v>
      </c>
      <c r="Y130" s="155" t="s">
        <v>124</v>
      </c>
      <c r="Z130" s="144"/>
      <c r="AA130" s="144"/>
      <c r="AB130" s="144"/>
      <c r="AC130" s="144"/>
      <c r="AD130" s="144"/>
      <c r="AE130" s="144"/>
      <c r="AF130" s="144"/>
      <c r="AG130" s="144" t="s">
        <v>125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outlineLevel="1" x14ac:dyDescent="0.2">
      <c r="A131" s="151">
        <v>40</v>
      </c>
      <c r="B131" s="152" t="s">
        <v>261</v>
      </c>
      <c r="C131" s="185" t="s">
        <v>262</v>
      </c>
      <c r="D131" s="153" t="s">
        <v>0</v>
      </c>
      <c r="E131" s="180"/>
      <c r="F131" s="156"/>
      <c r="G131" s="155">
        <f>ROUND(E131*F131,2)</f>
        <v>0</v>
      </c>
      <c r="H131" s="156"/>
      <c r="I131" s="155">
        <f>ROUND(E131*H131,2)</f>
        <v>0</v>
      </c>
      <c r="J131" s="156"/>
      <c r="K131" s="155">
        <f>ROUND(E131*J131,2)</f>
        <v>0</v>
      </c>
      <c r="L131" s="155">
        <v>21</v>
      </c>
      <c r="M131" s="155">
        <f>G131*(1+L131/100)</f>
        <v>0</v>
      </c>
      <c r="N131" s="154">
        <v>0</v>
      </c>
      <c r="O131" s="154">
        <f>ROUND(E131*N131,2)</f>
        <v>0</v>
      </c>
      <c r="P131" s="154">
        <v>0</v>
      </c>
      <c r="Q131" s="154">
        <f>ROUND(E131*P131,2)</f>
        <v>0</v>
      </c>
      <c r="R131" s="155"/>
      <c r="S131" s="155" t="s">
        <v>134</v>
      </c>
      <c r="T131" s="155" t="s">
        <v>134</v>
      </c>
      <c r="U131" s="155">
        <v>0</v>
      </c>
      <c r="V131" s="155">
        <f>ROUND(E131*U131,2)</f>
        <v>0</v>
      </c>
      <c r="W131" s="155"/>
      <c r="X131" s="155" t="s">
        <v>211</v>
      </c>
      <c r="Y131" s="155" t="s">
        <v>124</v>
      </c>
      <c r="Z131" s="144"/>
      <c r="AA131" s="144"/>
      <c r="AB131" s="144"/>
      <c r="AC131" s="144"/>
      <c r="AD131" s="144"/>
      <c r="AE131" s="144"/>
      <c r="AF131" s="144"/>
      <c r="AG131" s="144" t="s">
        <v>212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x14ac:dyDescent="0.2">
      <c r="A132" s="161" t="s">
        <v>116</v>
      </c>
      <c r="B132" s="162" t="s">
        <v>77</v>
      </c>
      <c r="C132" s="181" t="s">
        <v>78</v>
      </c>
      <c r="D132" s="163"/>
      <c r="E132" s="164"/>
      <c r="F132" s="165"/>
      <c r="G132" s="166">
        <f>SUMIF(AG133:AG164,"&lt;&gt;NOR",G133:G164)</f>
        <v>0</v>
      </c>
      <c r="H132" s="160"/>
      <c r="I132" s="160">
        <f>SUM(I133:I164)</f>
        <v>0</v>
      </c>
      <c r="J132" s="160"/>
      <c r="K132" s="160">
        <f>SUM(K133:K164)</f>
        <v>0</v>
      </c>
      <c r="L132" s="160"/>
      <c r="M132" s="160">
        <f>SUM(M133:M164)</f>
        <v>0</v>
      </c>
      <c r="N132" s="159"/>
      <c r="O132" s="159">
        <f>SUM(O133:O164)</f>
        <v>0.34</v>
      </c>
      <c r="P132" s="159"/>
      <c r="Q132" s="159">
        <f>SUM(Q133:Q164)</f>
        <v>0</v>
      </c>
      <c r="R132" s="160"/>
      <c r="S132" s="160"/>
      <c r="T132" s="160"/>
      <c r="U132" s="160"/>
      <c r="V132" s="160">
        <f>SUM(V133:V164)</f>
        <v>17.34</v>
      </c>
      <c r="W132" s="160"/>
      <c r="X132" s="160"/>
      <c r="Y132" s="160"/>
      <c r="AG132" t="s">
        <v>117</v>
      </c>
    </row>
    <row r="133" spans="1:60" outlineLevel="1" x14ac:dyDescent="0.2">
      <c r="A133" s="168">
        <v>41</v>
      </c>
      <c r="B133" s="169" t="s">
        <v>263</v>
      </c>
      <c r="C133" s="183" t="s">
        <v>264</v>
      </c>
      <c r="D133" s="170" t="s">
        <v>139</v>
      </c>
      <c r="E133" s="171">
        <v>12.355</v>
      </c>
      <c r="F133" s="172"/>
      <c r="G133" s="173">
        <f>ROUND(E133*F133,2)</f>
        <v>0</v>
      </c>
      <c r="H133" s="156"/>
      <c r="I133" s="155">
        <f>ROUND(E133*H133,2)</f>
        <v>0</v>
      </c>
      <c r="J133" s="156"/>
      <c r="K133" s="155">
        <f>ROUND(E133*J133,2)</f>
        <v>0</v>
      </c>
      <c r="L133" s="155">
        <v>21</v>
      </c>
      <c r="M133" s="155">
        <f>G133*(1+L133/100)</f>
        <v>0</v>
      </c>
      <c r="N133" s="154">
        <v>2.1000000000000001E-4</v>
      </c>
      <c r="O133" s="154">
        <f>ROUND(E133*N133,2)</f>
        <v>0</v>
      </c>
      <c r="P133" s="154">
        <v>0</v>
      </c>
      <c r="Q133" s="154">
        <f>ROUND(E133*P133,2)</f>
        <v>0</v>
      </c>
      <c r="R133" s="155"/>
      <c r="S133" s="155" t="s">
        <v>134</v>
      </c>
      <c r="T133" s="155" t="s">
        <v>134</v>
      </c>
      <c r="U133" s="155">
        <v>0.05</v>
      </c>
      <c r="V133" s="155">
        <f>ROUND(E133*U133,2)</f>
        <v>0.62</v>
      </c>
      <c r="W133" s="155"/>
      <c r="X133" s="155" t="s">
        <v>123</v>
      </c>
      <c r="Y133" s="155" t="s">
        <v>124</v>
      </c>
      <c r="Z133" s="144"/>
      <c r="AA133" s="144"/>
      <c r="AB133" s="144"/>
      <c r="AC133" s="144"/>
      <c r="AD133" s="144"/>
      <c r="AE133" s="144"/>
      <c r="AF133" s="144"/>
      <c r="AG133" s="144" t="s">
        <v>221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2" x14ac:dyDescent="0.2">
      <c r="A134" s="151"/>
      <c r="B134" s="152"/>
      <c r="C134" s="184" t="s">
        <v>333</v>
      </c>
      <c r="D134" s="157"/>
      <c r="E134" s="158"/>
      <c r="F134" s="155"/>
      <c r="G134" s="15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4"/>
      <c r="AA134" s="144"/>
      <c r="AB134" s="144"/>
      <c r="AC134" s="144"/>
      <c r="AD134" s="144"/>
      <c r="AE134" s="144"/>
      <c r="AF134" s="144"/>
      <c r="AG134" s="144" t="s">
        <v>136</v>
      </c>
      <c r="AH134" s="144">
        <v>0</v>
      </c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3" x14ac:dyDescent="0.2">
      <c r="A135" s="151"/>
      <c r="B135" s="152"/>
      <c r="C135" s="184" t="s">
        <v>334</v>
      </c>
      <c r="D135" s="157"/>
      <c r="E135" s="158">
        <v>0.97</v>
      </c>
      <c r="F135" s="155"/>
      <c r="G135" s="15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4"/>
      <c r="AA135" s="144"/>
      <c r="AB135" s="144"/>
      <c r="AC135" s="144"/>
      <c r="AD135" s="144"/>
      <c r="AE135" s="144"/>
      <c r="AF135" s="144"/>
      <c r="AG135" s="144" t="s">
        <v>136</v>
      </c>
      <c r="AH135" s="144">
        <v>0</v>
      </c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outlineLevel="3" x14ac:dyDescent="0.2">
      <c r="A136" s="151"/>
      <c r="B136" s="152"/>
      <c r="C136" s="184" t="s">
        <v>329</v>
      </c>
      <c r="D136" s="157"/>
      <c r="E136" s="158"/>
      <c r="F136" s="155"/>
      <c r="G136" s="155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4"/>
      <c r="AA136" s="144"/>
      <c r="AB136" s="144"/>
      <c r="AC136" s="144"/>
      <c r="AD136" s="144"/>
      <c r="AE136" s="144"/>
      <c r="AF136" s="144"/>
      <c r="AG136" s="144" t="s">
        <v>136</v>
      </c>
      <c r="AH136" s="144">
        <v>0</v>
      </c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outlineLevel="3" x14ac:dyDescent="0.2">
      <c r="A137" s="151"/>
      <c r="B137" s="152"/>
      <c r="C137" s="184" t="s">
        <v>338</v>
      </c>
      <c r="D137" s="157"/>
      <c r="E137" s="158">
        <v>3.68</v>
      </c>
      <c r="F137" s="155"/>
      <c r="G137" s="15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4"/>
      <c r="AA137" s="144"/>
      <c r="AB137" s="144"/>
      <c r="AC137" s="144"/>
      <c r="AD137" s="144"/>
      <c r="AE137" s="144"/>
      <c r="AF137" s="144"/>
      <c r="AG137" s="144" t="s">
        <v>136</v>
      </c>
      <c r="AH137" s="144">
        <v>0</v>
      </c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outlineLevel="3" x14ac:dyDescent="0.2">
      <c r="A138" s="151"/>
      <c r="B138" s="152"/>
      <c r="C138" s="184" t="s">
        <v>336</v>
      </c>
      <c r="D138" s="157"/>
      <c r="E138" s="158"/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4"/>
      <c r="AA138" s="144"/>
      <c r="AB138" s="144"/>
      <c r="AC138" s="144"/>
      <c r="AD138" s="144"/>
      <c r="AE138" s="144"/>
      <c r="AF138" s="144"/>
      <c r="AG138" s="144" t="s">
        <v>136</v>
      </c>
      <c r="AH138" s="144">
        <v>0</v>
      </c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outlineLevel="3" x14ac:dyDescent="0.2">
      <c r="A139" s="151"/>
      <c r="B139" s="152"/>
      <c r="C139" s="184" t="s">
        <v>339</v>
      </c>
      <c r="D139" s="157"/>
      <c r="E139" s="158">
        <v>7.7050000000000001</v>
      </c>
      <c r="F139" s="155"/>
      <c r="G139" s="155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4"/>
      <c r="AA139" s="144"/>
      <c r="AB139" s="144"/>
      <c r="AC139" s="144"/>
      <c r="AD139" s="144"/>
      <c r="AE139" s="144"/>
      <c r="AF139" s="144"/>
      <c r="AG139" s="144" t="s">
        <v>136</v>
      </c>
      <c r="AH139" s="144">
        <v>0</v>
      </c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ht="22.5" outlineLevel="1" x14ac:dyDescent="0.2">
      <c r="A140" s="168">
        <v>42</v>
      </c>
      <c r="B140" s="169" t="s">
        <v>356</v>
      </c>
      <c r="C140" s="183" t="s">
        <v>357</v>
      </c>
      <c r="D140" s="170" t="s">
        <v>143</v>
      </c>
      <c r="E140" s="171">
        <v>9.6999999999999993</v>
      </c>
      <c r="F140" s="172"/>
      <c r="G140" s="173">
        <f>ROUND(E140*F140,2)</f>
        <v>0</v>
      </c>
      <c r="H140" s="156"/>
      <c r="I140" s="155">
        <f>ROUND(E140*H140,2)</f>
        <v>0</v>
      </c>
      <c r="J140" s="156"/>
      <c r="K140" s="155">
        <f>ROUND(E140*J140,2)</f>
        <v>0</v>
      </c>
      <c r="L140" s="155">
        <v>21</v>
      </c>
      <c r="M140" s="155">
        <f>G140*(1+L140/100)</f>
        <v>0</v>
      </c>
      <c r="N140" s="154">
        <v>5.1000000000000004E-4</v>
      </c>
      <c r="O140" s="154">
        <f>ROUND(E140*N140,2)</f>
        <v>0</v>
      </c>
      <c r="P140" s="154">
        <v>0</v>
      </c>
      <c r="Q140" s="154">
        <f>ROUND(E140*P140,2)</f>
        <v>0</v>
      </c>
      <c r="R140" s="155"/>
      <c r="S140" s="155" t="s">
        <v>134</v>
      </c>
      <c r="T140" s="155" t="s">
        <v>134</v>
      </c>
      <c r="U140" s="155">
        <v>0.23599999999999999</v>
      </c>
      <c r="V140" s="155">
        <f>ROUND(E140*U140,2)</f>
        <v>2.29</v>
      </c>
      <c r="W140" s="155"/>
      <c r="X140" s="155" t="s">
        <v>123</v>
      </c>
      <c r="Y140" s="155" t="s">
        <v>124</v>
      </c>
      <c r="Z140" s="144"/>
      <c r="AA140" s="144"/>
      <c r="AB140" s="144"/>
      <c r="AC140" s="144"/>
      <c r="AD140" s="144"/>
      <c r="AE140" s="144"/>
      <c r="AF140" s="144"/>
      <c r="AG140" s="144" t="s">
        <v>221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outlineLevel="2" x14ac:dyDescent="0.2">
      <c r="A141" s="151"/>
      <c r="B141" s="152"/>
      <c r="C141" s="184" t="s">
        <v>333</v>
      </c>
      <c r="D141" s="157"/>
      <c r="E141" s="158"/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4"/>
      <c r="AA141" s="144"/>
      <c r="AB141" s="144"/>
      <c r="AC141" s="144"/>
      <c r="AD141" s="144"/>
      <c r="AE141" s="144"/>
      <c r="AF141" s="144"/>
      <c r="AG141" s="144" t="s">
        <v>136</v>
      </c>
      <c r="AH141" s="144">
        <v>0</v>
      </c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3" x14ac:dyDescent="0.2">
      <c r="A142" s="151"/>
      <c r="B142" s="152"/>
      <c r="C142" s="184" t="s">
        <v>350</v>
      </c>
      <c r="D142" s="157"/>
      <c r="E142" s="158">
        <v>9.6999999999999993</v>
      </c>
      <c r="F142" s="155"/>
      <c r="G142" s="15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4"/>
      <c r="AA142" s="144"/>
      <c r="AB142" s="144"/>
      <c r="AC142" s="144"/>
      <c r="AD142" s="144"/>
      <c r="AE142" s="144"/>
      <c r="AF142" s="144"/>
      <c r="AG142" s="144" t="s">
        <v>136</v>
      </c>
      <c r="AH142" s="144">
        <v>0</v>
      </c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1" x14ac:dyDescent="0.2">
      <c r="A143" s="168">
        <v>43</v>
      </c>
      <c r="B143" s="169" t="s">
        <v>358</v>
      </c>
      <c r="C143" s="183" t="s">
        <v>359</v>
      </c>
      <c r="D143" s="170" t="s">
        <v>143</v>
      </c>
      <c r="E143" s="171">
        <v>9.6999999999999993</v>
      </c>
      <c r="F143" s="172"/>
      <c r="G143" s="173">
        <f>ROUND(E143*F143,2)</f>
        <v>0</v>
      </c>
      <c r="H143" s="156"/>
      <c r="I143" s="155">
        <f>ROUND(E143*H143,2)</f>
        <v>0</v>
      </c>
      <c r="J143" s="156"/>
      <c r="K143" s="155">
        <f>ROUND(E143*J143,2)</f>
        <v>0</v>
      </c>
      <c r="L143" s="155">
        <v>21</v>
      </c>
      <c r="M143" s="155">
        <f>G143*(1+L143/100)</f>
        <v>0</v>
      </c>
      <c r="N143" s="154">
        <v>0</v>
      </c>
      <c r="O143" s="154">
        <f>ROUND(E143*N143,2)</f>
        <v>0</v>
      </c>
      <c r="P143" s="154">
        <v>0</v>
      </c>
      <c r="Q143" s="154">
        <f>ROUND(E143*P143,2)</f>
        <v>0</v>
      </c>
      <c r="R143" s="155"/>
      <c r="S143" s="155" t="s">
        <v>134</v>
      </c>
      <c r="T143" s="155" t="s">
        <v>134</v>
      </c>
      <c r="U143" s="155">
        <v>0.15</v>
      </c>
      <c r="V143" s="155">
        <f>ROUND(E143*U143,2)</f>
        <v>1.46</v>
      </c>
      <c r="W143" s="155"/>
      <c r="X143" s="155" t="s">
        <v>123</v>
      </c>
      <c r="Y143" s="155" t="s">
        <v>124</v>
      </c>
      <c r="Z143" s="144"/>
      <c r="AA143" s="144"/>
      <c r="AB143" s="144"/>
      <c r="AC143" s="144"/>
      <c r="AD143" s="144"/>
      <c r="AE143" s="144"/>
      <c r="AF143" s="144"/>
      <c r="AG143" s="144" t="s">
        <v>221</v>
      </c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2" x14ac:dyDescent="0.2">
      <c r="A144" s="151"/>
      <c r="B144" s="152"/>
      <c r="C144" s="184" t="s">
        <v>333</v>
      </c>
      <c r="D144" s="157"/>
      <c r="E144" s="158"/>
      <c r="F144" s="155"/>
      <c r="G144" s="15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4"/>
      <c r="AA144" s="144"/>
      <c r="AB144" s="144"/>
      <c r="AC144" s="144"/>
      <c r="AD144" s="144"/>
      <c r="AE144" s="144"/>
      <c r="AF144" s="144"/>
      <c r="AG144" s="144" t="s">
        <v>136</v>
      </c>
      <c r="AH144" s="144">
        <v>0</v>
      </c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3" x14ac:dyDescent="0.2">
      <c r="A145" s="151"/>
      <c r="B145" s="152"/>
      <c r="C145" s="184" t="s">
        <v>350</v>
      </c>
      <c r="D145" s="157"/>
      <c r="E145" s="158">
        <v>9.6999999999999993</v>
      </c>
      <c r="F145" s="155"/>
      <c r="G145" s="15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4"/>
      <c r="AA145" s="144"/>
      <c r="AB145" s="144"/>
      <c r="AC145" s="144"/>
      <c r="AD145" s="144"/>
      <c r="AE145" s="144"/>
      <c r="AF145" s="144"/>
      <c r="AG145" s="144" t="s">
        <v>136</v>
      </c>
      <c r="AH145" s="144">
        <v>0</v>
      </c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ht="22.5" outlineLevel="1" x14ac:dyDescent="0.2">
      <c r="A146" s="168">
        <v>44</v>
      </c>
      <c r="B146" s="169" t="s">
        <v>265</v>
      </c>
      <c r="C146" s="183" t="s">
        <v>266</v>
      </c>
      <c r="D146" s="170" t="s">
        <v>139</v>
      </c>
      <c r="E146" s="171">
        <v>11.385</v>
      </c>
      <c r="F146" s="172"/>
      <c r="G146" s="173">
        <f>ROUND(E146*F146,2)</f>
        <v>0</v>
      </c>
      <c r="H146" s="156"/>
      <c r="I146" s="155">
        <f>ROUND(E146*H146,2)</f>
        <v>0</v>
      </c>
      <c r="J146" s="156"/>
      <c r="K146" s="155">
        <f>ROUND(E146*J146,2)</f>
        <v>0</v>
      </c>
      <c r="L146" s="155">
        <v>21</v>
      </c>
      <c r="M146" s="155">
        <f>G146*(1+L146/100)</f>
        <v>0</v>
      </c>
      <c r="N146" s="154">
        <v>5.0400000000000002E-3</v>
      </c>
      <c r="O146" s="154">
        <f>ROUND(E146*N146,2)</f>
        <v>0.06</v>
      </c>
      <c r="P146" s="154">
        <v>0</v>
      </c>
      <c r="Q146" s="154">
        <f>ROUND(E146*P146,2)</f>
        <v>0</v>
      </c>
      <c r="R146" s="155"/>
      <c r="S146" s="155" t="s">
        <v>134</v>
      </c>
      <c r="T146" s="155" t="s">
        <v>134</v>
      </c>
      <c r="U146" s="155">
        <v>0.97799999999999998</v>
      </c>
      <c r="V146" s="155">
        <f>ROUND(E146*U146,2)</f>
        <v>11.13</v>
      </c>
      <c r="W146" s="155"/>
      <c r="X146" s="155" t="s">
        <v>123</v>
      </c>
      <c r="Y146" s="155" t="s">
        <v>124</v>
      </c>
      <c r="Z146" s="144"/>
      <c r="AA146" s="144"/>
      <c r="AB146" s="144"/>
      <c r="AC146" s="144"/>
      <c r="AD146" s="144"/>
      <c r="AE146" s="144"/>
      <c r="AF146" s="144"/>
      <c r="AG146" s="144" t="s">
        <v>221</v>
      </c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outlineLevel="2" x14ac:dyDescent="0.2">
      <c r="A147" s="151"/>
      <c r="B147" s="152"/>
      <c r="C147" s="184" t="s">
        <v>329</v>
      </c>
      <c r="D147" s="157"/>
      <c r="E147" s="158"/>
      <c r="F147" s="155"/>
      <c r="G147" s="155"/>
      <c r="H147" s="155"/>
      <c r="I147" s="155"/>
      <c r="J147" s="155"/>
      <c r="K147" s="155"/>
      <c r="L147" s="155"/>
      <c r="M147" s="155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44"/>
      <c r="AA147" s="144"/>
      <c r="AB147" s="144"/>
      <c r="AC147" s="144"/>
      <c r="AD147" s="144"/>
      <c r="AE147" s="144"/>
      <c r="AF147" s="144"/>
      <c r="AG147" s="144" t="s">
        <v>136</v>
      </c>
      <c r="AH147" s="144">
        <v>0</v>
      </c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outlineLevel="3" x14ac:dyDescent="0.2">
      <c r="A148" s="151"/>
      <c r="B148" s="152"/>
      <c r="C148" s="184" t="s">
        <v>338</v>
      </c>
      <c r="D148" s="157"/>
      <c r="E148" s="158">
        <v>3.68</v>
      </c>
      <c r="F148" s="155"/>
      <c r="G148" s="1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4"/>
      <c r="AA148" s="144"/>
      <c r="AB148" s="144"/>
      <c r="AC148" s="144"/>
      <c r="AD148" s="144"/>
      <c r="AE148" s="144"/>
      <c r="AF148" s="144"/>
      <c r="AG148" s="144" t="s">
        <v>136</v>
      </c>
      <c r="AH148" s="144">
        <v>0</v>
      </c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3" x14ac:dyDescent="0.2">
      <c r="A149" s="151"/>
      <c r="B149" s="152"/>
      <c r="C149" s="184" t="s">
        <v>336</v>
      </c>
      <c r="D149" s="157"/>
      <c r="E149" s="158"/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4"/>
      <c r="AA149" s="144"/>
      <c r="AB149" s="144"/>
      <c r="AC149" s="144"/>
      <c r="AD149" s="144"/>
      <c r="AE149" s="144"/>
      <c r="AF149" s="144"/>
      <c r="AG149" s="144" t="s">
        <v>136</v>
      </c>
      <c r="AH149" s="144">
        <v>0</v>
      </c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outlineLevel="3" x14ac:dyDescent="0.2">
      <c r="A150" s="151"/>
      <c r="B150" s="152"/>
      <c r="C150" s="184" t="s">
        <v>339</v>
      </c>
      <c r="D150" s="157"/>
      <c r="E150" s="158">
        <v>7.7050000000000001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4"/>
      <c r="AA150" s="144"/>
      <c r="AB150" s="144"/>
      <c r="AC150" s="144"/>
      <c r="AD150" s="144"/>
      <c r="AE150" s="144"/>
      <c r="AF150" s="144"/>
      <c r="AG150" s="144" t="s">
        <v>136</v>
      </c>
      <c r="AH150" s="144">
        <v>0</v>
      </c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outlineLevel="1" x14ac:dyDescent="0.2">
      <c r="A151" s="168">
        <v>45</v>
      </c>
      <c r="B151" s="169" t="s">
        <v>267</v>
      </c>
      <c r="C151" s="183" t="s">
        <v>268</v>
      </c>
      <c r="D151" s="170" t="s">
        <v>143</v>
      </c>
      <c r="E151" s="171">
        <v>26.3</v>
      </c>
      <c r="F151" s="172"/>
      <c r="G151" s="173">
        <f>ROUND(E151*F151,2)</f>
        <v>0</v>
      </c>
      <c r="H151" s="156"/>
      <c r="I151" s="155">
        <f>ROUND(E151*H151,2)</f>
        <v>0</v>
      </c>
      <c r="J151" s="156"/>
      <c r="K151" s="155">
        <f>ROUND(E151*J151,2)</f>
        <v>0</v>
      </c>
      <c r="L151" s="155">
        <v>21</v>
      </c>
      <c r="M151" s="155">
        <f>G151*(1+L151/100)</f>
        <v>0</v>
      </c>
      <c r="N151" s="154">
        <v>4.0000000000000003E-5</v>
      </c>
      <c r="O151" s="154">
        <f>ROUND(E151*N151,2)</f>
        <v>0</v>
      </c>
      <c r="P151" s="154">
        <v>0</v>
      </c>
      <c r="Q151" s="154">
        <f>ROUND(E151*P151,2)</f>
        <v>0</v>
      </c>
      <c r="R151" s="155"/>
      <c r="S151" s="155" t="s">
        <v>134</v>
      </c>
      <c r="T151" s="155" t="s">
        <v>134</v>
      </c>
      <c r="U151" s="155">
        <v>7.0000000000000007E-2</v>
      </c>
      <c r="V151" s="155">
        <f>ROUND(E151*U151,2)</f>
        <v>1.84</v>
      </c>
      <c r="W151" s="155"/>
      <c r="X151" s="155" t="s">
        <v>123</v>
      </c>
      <c r="Y151" s="155" t="s">
        <v>124</v>
      </c>
      <c r="Z151" s="144"/>
      <c r="AA151" s="144"/>
      <c r="AB151" s="144"/>
      <c r="AC151" s="144"/>
      <c r="AD151" s="144"/>
      <c r="AE151" s="144"/>
      <c r="AF151" s="144"/>
      <c r="AG151" s="144" t="s">
        <v>221</v>
      </c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</row>
    <row r="152" spans="1:60" outlineLevel="2" x14ac:dyDescent="0.2">
      <c r="A152" s="151"/>
      <c r="B152" s="152"/>
      <c r="C152" s="184" t="s">
        <v>350</v>
      </c>
      <c r="D152" s="157"/>
      <c r="E152" s="158">
        <v>9.6999999999999993</v>
      </c>
      <c r="F152" s="155"/>
      <c r="G152" s="155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4"/>
      <c r="AA152" s="144"/>
      <c r="AB152" s="144"/>
      <c r="AC152" s="144"/>
      <c r="AD152" s="144"/>
      <c r="AE152" s="144"/>
      <c r="AF152" s="144"/>
      <c r="AG152" s="144" t="s">
        <v>136</v>
      </c>
      <c r="AH152" s="144">
        <v>0</v>
      </c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outlineLevel="3" x14ac:dyDescent="0.2">
      <c r="A153" s="151"/>
      <c r="B153" s="152"/>
      <c r="C153" s="184" t="s">
        <v>351</v>
      </c>
      <c r="D153" s="157"/>
      <c r="E153" s="158">
        <v>7</v>
      </c>
      <c r="F153" s="155"/>
      <c r="G153" s="1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4"/>
      <c r="AA153" s="144"/>
      <c r="AB153" s="144"/>
      <c r="AC153" s="144"/>
      <c r="AD153" s="144"/>
      <c r="AE153" s="144"/>
      <c r="AF153" s="144"/>
      <c r="AG153" s="144" t="s">
        <v>136</v>
      </c>
      <c r="AH153" s="144">
        <v>0</v>
      </c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outlineLevel="3" x14ac:dyDescent="0.2">
      <c r="A154" s="151"/>
      <c r="B154" s="152"/>
      <c r="C154" s="184" t="s">
        <v>360</v>
      </c>
      <c r="D154" s="157"/>
      <c r="E154" s="158"/>
      <c r="F154" s="155"/>
      <c r="G154" s="155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4"/>
      <c r="AA154" s="144"/>
      <c r="AB154" s="144"/>
      <c r="AC154" s="144"/>
      <c r="AD154" s="144"/>
      <c r="AE154" s="144"/>
      <c r="AF154" s="144"/>
      <c r="AG154" s="144" t="s">
        <v>136</v>
      </c>
      <c r="AH154" s="144">
        <v>0</v>
      </c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outlineLevel="3" x14ac:dyDescent="0.2">
      <c r="A155" s="151"/>
      <c r="B155" s="152"/>
      <c r="C155" s="184" t="s">
        <v>361</v>
      </c>
      <c r="D155" s="157"/>
      <c r="E155" s="158">
        <v>9.6</v>
      </c>
      <c r="F155" s="155"/>
      <c r="G155" s="155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44"/>
      <c r="AA155" s="144"/>
      <c r="AB155" s="144"/>
      <c r="AC155" s="144"/>
      <c r="AD155" s="144"/>
      <c r="AE155" s="144"/>
      <c r="AF155" s="144"/>
      <c r="AG155" s="144" t="s">
        <v>136</v>
      </c>
      <c r="AH155" s="144">
        <v>0</v>
      </c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</row>
    <row r="156" spans="1:60" outlineLevel="1" x14ac:dyDescent="0.2">
      <c r="A156" s="174">
        <v>46</v>
      </c>
      <c r="B156" s="175" t="s">
        <v>271</v>
      </c>
      <c r="C156" s="182" t="s">
        <v>272</v>
      </c>
      <c r="D156" s="176" t="s">
        <v>139</v>
      </c>
      <c r="E156" s="177">
        <v>11.385</v>
      </c>
      <c r="F156" s="178"/>
      <c r="G156" s="179">
        <f>ROUND(E156*F156,2)</f>
        <v>0</v>
      </c>
      <c r="H156" s="156"/>
      <c r="I156" s="155">
        <f>ROUND(E156*H156,2)</f>
        <v>0</v>
      </c>
      <c r="J156" s="156"/>
      <c r="K156" s="155">
        <f>ROUND(E156*J156,2)</f>
        <v>0</v>
      </c>
      <c r="L156" s="155">
        <v>21</v>
      </c>
      <c r="M156" s="155">
        <f>G156*(1+L156/100)</f>
        <v>0</v>
      </c>
      <c r="N156" s="154">
        <v>4.0000000000000002E-4</v>
      </c>
      <c r="O156" s="154">
        <f>ROUND(E156*N156,2)</f>
        <v>0</v>
      </c>
      <c r="P156" s="154">
        <v>0</v>
      </c>
      <c r="Q156" s="154">
        <f>ROUND(E156*P156,2)</f>
        <v>0</v>
      </c>
      <c r="R156" s="155"/>
      <c r="S156" s="155" t="s">
        <v>121</v>
      </c>
      <c r="T156" s="155" t="s">
        <v>122</v>
      </c>
      <c r="U156" s="155">
        <v>0</v>
      </c>
      <c r="V156" s="155">
        <f>ROUND(E156*U156,2)</f>
        <v>0</v>
      </c>
      <c r="W156" s="155"/>
      <c r="X156" s="155" t="s">
        <v>123</v>
      </c>
      <c r="Y156" s="155" t="s">
        <v>124</v>
      </c>
      <c r="Z156" s="144"/>
      <c r="AA156" s="144"/>
      <c r="AB156" s="144"/>
      <c r="AC156" s="144"/>
      <c r="AD156" s="144"/>
      <c r="AE156" s="144"/>
      <c r="AF156" s="144"/>
      <c r="AG156" s="144" t="s">
        <v>221</v>
      </c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outlineLevel="1" x14ac:dyDescent="0.2">
      <c r="A157" s="168">
        <v>47</v>
      </c>
      <c r="B157" s="169" t="s">
        <v>273</v>
      </c>
      <c r="C157" s="183" t="s">
        <v>274</v>
      </c>
      <c r="D157" s="170" t="s">
        <v>139</v>
      </c>
      <c r="E157" s="171">
        <v>14.728999999999999</v>
      </c>
      <c r="F157" s="172"/>
      <c r="G157" s="173">
        <f>ROUND(E157*F157,2)</f>
        <v>0</v>
      </c>
      <c r="H157" s="156"/>
      <c r="I157" s="155">
        <f>ROUND(E157*H157,2)</f>
        <v>0</v>
      </c>
      <c r="J157" s="156"/>
      <c r="K157" s="155">
        <f>ROUND(E157*J157,2)</f>
        <v>0</v>
      </c>
      <c r="L157" s="155">
        <v>21</v>
      </c>
      <c r="M157" s="155">
        <f>G157*(1+L157/100)</f>
        <v>0</v>
      </c>
      <c r="N157" s="154">
        <v>1.9199999999999998E-2</v>
      </c>
      <c r="O157" s="154">
        <f>ROUND(E157*N157,2)</f>
        <v>0.28000000000000003</v>
      </c>
      <c r="P157" s="154">
        <v>0</v>
      </c>
      <c r="Q157" s="154">
        <f>ROUND(E157*P157,2)</f>
        <v>0</v>
      </c>
      <c r="R157" s="155"/>
      <c r="S157" s="155" t="s">
        <v>121</v>
      </c>
      <c r="T157" s="155" t="s">
        <v>233</v>
      </c>
      <c r="U157" s="155">
        <v>0</v>
      </c>
      <c r="V157" s="155">
        <f>ROUND(E157*U157,2)</f>
        <v>0</v>
      </c>
      <c r="W157" s="155"/>
      <c r="X157" s="155" t="s">
        <v>249</v>
      </c>
      <c r="Y157" s="155" t="s">
        <v>124</v>
      </c>
      <c r="Z157" s="144"/>
      <c r="AA157" s="144"/>
      <c r="AB157" s="144"/>
      <c r="AC157" s="144"/>
      <c r="AD157" s="144"/>
      <c r="AE157" s="144"/>
      <c r="AF157" s="144"/>
      <c r="AG157" s="144" t="s">
        <v>250</v>
      </c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</row>
    <row r="158" spans="1:60" outlineLevel="2" x14ac:dyDescent="0.2">
      <c r="A158" s="151"/>
      <c r="B158" s="152"/>
      <c r="C158" s="184" t="s">
        <v>333</v>
      </c>
      <c r="D158" s="157"/>
      <c r="E158" s="158"/>
      <c r="F158" s="155"/>
      <c r="G158" s="155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4"/>
      <c r="AA158" s="144"/>
      <c r="AB158" s="144"/>
      <c r="AC158" s="144"/>
      <c r="AD158" s="144"/>
      <c r="AE158" s="144"/>
      <c r="AF158" s="144"/>
      <c r="AG158" s="144" t="s">
        <v>136</v>
      </c>
      <c r="AH158" s="144">
        <v>0</v>
      </c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3" x14ac:dyDescent="0.2">
      <c r="A159" s="151"/>
      <c r="B159" s="152"/>
      <c r="C159" s="184" t="s">
        <v>362</v>
      </c>
      <c r="D159" s="157"/>
      <c r="E159" s="158">
        <v>1.0669999999999999</v>
      </c>
      <c r="F159" s="155"/>
      <c r="G159" s="155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4"/>
      <c r="AA159" s="144"/>
      <c r="AB159" s="144"/>
      <c r="AC159" s="144"/>
      <c r="AD159" s="144"/>
      <c r="AE159" s="144"/>
      <c r="AF159" s="144"/>
      <c r="AG159" s="144" t="s">
        <v>136</v>
      </c>
      <c r="AH159" s="144">
        <v>0</v>
      </c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outlineLevel="3" x14ac:dyDescent="0.2">
      <c r="A160" s="151"/>
      <c r="B160" s="152"/>
      <c r="C160" s="184" t="s">
        <v>329</v>
      </c>
      <c r="D160" s="157"/>
      <c r="E160" s="158"/>
      <c r="F160" s="155"/>
      <c r="G160" s="155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4"/>
      <c r="AA160" s="144"/>
      <c r="AB160" s="144"/>
      <c r="AC160" s="144"/>
      <c r="AD160" s="144"/>
      <c r="AE160" s="144"/>
      <c r="AF160" s="144"/>
      <c r="AG160" s="144" t="s">
        <v>136</v>
      </c>
      <c r="AH160" s="144">
        <v>0</v>
      </c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outlineLevel="3" x14ac:dyDescent="0.2">
      <c r="A161" s="151"/>
      <c r="B161" s="152"/>
      <c r="C161" s="184" t="s">
        <v>363</v>
      </c>
      <c r="D161" s="157"/>
      <c r="E161" s="158">
        <v>4.4160000000000004</v>
      </c>
      <c r="F161" s="155"/>
      <c r="G161" s="155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4"/>
      <c r="AA161" s="144"/>
      <c r="AB161" s="144"/>
      <c r="AC161" s="144"/>
      <c r="AD161" s="144"/>
      <c r="AE161" s="144"/>
      <c r="AF161" s="144"/>
      <c r="AG161" s="144" t="s">
        <v>136</v>
      </c>
      <c r="AH161" s="144">
        <v>0</v>
      </c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</row>
    <row r="162" spans="1:60" outlineLevel="3" x14ac:dyDescent="0.2">
      <c r="A162" s="151"/>
      <c r="B162" s="152"/>
      <c r="C162" s="184" t="s">
        <v>336</v>
      </c>
      <c r="D162" s="157"/>
      <c r="E162" s="158"/>
      <c r="F162" s="155"/>
      <c r="G162" s="155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4"/>
      <c r="AA162" s="144"/>
      <c r="AB162" s="144"/>
      <c r="AC162" s="144"/>
      <c r="AD162" s="144"/>
      <c r="AE162" s="144"/>
      <c r="AF162" s="144"/>
      <c r="AG162" s="144" t="s">
        <v>136</v>
      </c>
      <c r="AH162" s="144">
        <v>0</v>
      </c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</row>
    <row r="163" spans="1:60" outlineLevel="3" x14ac:dyDescent="0.2">
      <c r="A163" s="151"/>
      <c r="B163" s="152"/>
      <c r="C163" s="184" t="s">
        <v>364</v>
      </c>
      <c r="D163" s="157"/>
      <c r="E163" s="158">
        <v>9.2460000000000004</v>
      </c>
      <c r="F163" s="155"/>
      <c r="G163" s="155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44"/>
      <c r="AA163" s="144"/>
      <c r="AB163" s="144"/>
      <c r="AC163" s="144"/>
      <c r="AD163" s="144"/>
      <c r="AE163" s="144"/>
      <c r="AF163" s="144"/>
      <c r="AG163" s="144" t="s">
        <v>136</v>
      </c>
      <c r="AH163" s="144">
        <v>0</v>
      </c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</row>
    <row r="164" spans="1:60" outlineLevel="1" x14ac:dyDescent="0.2">
      <c r="A164" s="151">
        <v>48</v>
      </c>
      <c r="B164" s="152" t="s">
        <v>276</v>
      </c>
      <c r="C164" s="185" t="s">
        <v>277</v>
      </c>
      <c r="D164" s="153" t="s">
        <v>0</v>
      </c>
      <c r="E164" s="180"/>
      <c r="F164" s="156"/>
      <c r="G164" s="155">
        <f>ROUND(E164*F164,2)</f>
        <v>0</v>
      </c>
      <c r="H164" s="156"/>
      <c r="I164" s="155">
        <f>ROUND(E164*H164,2)</f>
        <v>0</v>
      </c>
      <c r="J164" s="156"/>
      <c r="K164" s="155">
        <f>ROUND(E164*J164,2)</f>
        <v>0</v>
      </c>
      <c r="L164" s="155">
        <v>21</v>
      </c>
      <c r="M164" s="155">
        <f>G164*(1+L164/100)</f>
        <v>0</v>
      </c>
      <c r="N164" s="154">
        <v>0</v>
      </c>
      <c r="O164" s="154">
        <f>ROUND(E164*N164,2)</f>
        <v>0</v>
      </c>
      <c r="P164" s="154">
        <v>0</v>
      </c>
      <c r="Q164" s="154">
        <f>ROUND(E164*P164,2)</f>
        <v>0</v>
      </c>
      <c r="R164" s="155"/>
      <c r="S164" s="155" t="s">
        <v>134</v>
      </c>
      <c r="T164" s="155" t="s">
        <v>134</v>
      </c>
      <c r="U164" s="155">
        <v>0</v>
      </c>
      <c r="V164" s="155">
        <f>ROUND(E164*U164,2)</f>
        <v>0</v>
      </c>
      <c r="W164" s="155"/>
      <c r="X164" s="155" t="s">
        <v>211</v>
      </c>
      <c r="Y164" s="155" t="s">
        <v>124</v>
      </c>
      <c r="Z164" s="144"/>
      <c r="AA164" s="144"/>
      <c r="AB164" s="144"/>
      <c r="AC164" s="144"/>
      <c r="AD164" s="144"/>
      <c r="AE164" s="144"/>
      <c r="AF164" s="144"/>
      <c r="AG164" s="144" t="s">
        <v>212</v>
      </c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x14ac:dyDescent="0.2">
      <c r="A165" s="161" t="s">
        <v>116</v>
      </c>
      <c r="B165" s="162" t="s">
        <v>79</v>
      </c>
      <c r="C165" s="181" t="s">
        <v>80</v>
      </c>
      <c r="D165" s="163"/>
      <c r="E165" s="164"/>
      <c r="F165" s="165"/>
      <c r="G165" s="166">
        <f>SUMIF(AG166:AG174,"&lt;&gt;NOR",G166:G174)</f>
        <v>0</v>
      </c>
      <c r="H165" s="160"/>
      <c r="I165" s="160">
        <f>SUM(I166:I174)</f>
        <v>0</v>
      </c>
      <c r="J165" s="160"/>
      <c r="K165" s="160">
        <f>SUM(K166:K174)</f>
        <v>0</v>
      </c>
      <c r="L165" s="160"/>
      <c r="M165" s="160">
        <f>SUM(M166:M174)</f>
        <v>0</v>
      </c>
      <c r="N165" s="159"/>
      <c r="O165" s="159">
        <f>SUM(O166:O174)</f>
        <v>0.5</v>
      </c>
      <c r="P165" s="159"/>
      <c r="Q165" s="159">
        <f>SUM(Q166:Q174)</f>
        <v>0</v>
      </c>
      <c r="R165" s="160"/>
      <c r="S165" s="160"/>
      <c r="T165" s="160"/>
      <c r="U165" s="160"/>
      <c r="V165" s="160">
        <f>SUM(V166:V174)</f>
        <v>22.939999999999998</v>
      </c>
      <c r="W165" s="160"/>
      <c r="X165" s="160"/>
      <c r="Y165" s="160"/>
      <c r="AG165" t="s">
        <v>117</v>
      </c>
    </row>
    <row r="166" spans="1:60" outlineLevel="1" x14ac:dyDescent="0.2">
      <c r="A166" s="174">
        <v>49</v>
      </c>
      <c r="B166" s="175" t="s">
        <v>278</v>
      </c>
      <c r="C166" s="182" t="s">
        <v>279</v>
      </c>
      <c r="D166" s="176" t="s">
        <v>139</v>
      </c>
      <c r="E166" s="177">
        <v>17.143999999999998</v>
      </c>
      <c r="F166" s="178"/>
      <c r="G166" s="179">
        <f>ROUND(E166*F166,2)</f>
        <v>0</v>
      </c>
      <c r="H166" s="156"/>
      <c r="I166" s="155">
        <f>ROUND(E166*H166,2)</f>
        <v>0</v>
      </c>
      <c r="J166" s="156"/>
      <c r="K166" s="155">
        <f>ROUND(E166*J166,2)</f>
        <v>0</v>
      </c>
      <c r="L166" s="155">
        <v>21</v>
      </c>
      <c r="M166" s="155">
        <f>G166*(1+L166/100)</f>
        <v>0</v>
      </c>
      <c r="N166" s="154">
        <v>3.0000000000000001E-5</v>
      </c>
      <c r="O166" s="154">
        <f>ROUND(E166*N166,2)</f>
        <v>0</v>
      </c>
      <c r="P166" s="154">
        <v>0</v>
      </c>
      <c r="Q166" s="154">
        <f>ROUND(E166*P166,2)</f>
        <v>0</v>
      </c>
      <c r="R166" s="155"/>
      <c r="S166" s="155" t="s">
        <v>134</v>
      </c>
      <c r="T166" s="155" t="s">
        <v>134</v>
      </c>
      <c r="U166" s="155">
        <v>0.05</v>
      </c>
      <c r="V166" s="155">
        <f>ROUND(E166*U166,2)</f>
        <v>0.86</v>
      </c>
      <c r="W166" s="155"/>
      <c r="X166" s="155" t="s">
        <v>123</v>
      </c>
      <c r="Y166" s="155" t="s">
        <v>124</v>
      </c>
      <c r="Z166" s="144"/>
      <c r="AA166" s="144"/>
      <c r="AB166" s="144"/>
      <c r="AC166" s="144"/>
      <c r="AD166" s="144"/>
      <c r="AE166" s="144"/>
      <c r="AF166" s="144"/>
      <c r="AG166" s="144" t="s">
        <v>128</v>
      </c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</row>
    <row r="167" spans="1:60" ht="22.5" outlineLevel="1" x14ac:dyDescent="0.2">
      <c r="A167" s="168">
        <v>50</v>
      </c>
      <c r="B167" s="169" t="s">
        <v>280</v>
      </c>
      <c r="C167" s="183" t="s">
        <v>281</v>
      </c>
      <c r="D167" s="170" t="s">
        <v>139</v>
      </c>
      <c r="E167" s="171">
        <v>17.143999999999998</v>
      </c>
      <c r="F167" s="172"/>
      <c r="G167" s="173">
        <f>ROUND(E167*F167,2)</f>
        <v>0</v>
      </c>
      <c r="H167" s="156"/>
      <c r="I167" s="155">
        <f>ROUND(E167*H167,2)</f>
        <v>0</v>
      </c>
      <c r="J167" s="156"/>
      <c r="K167" s="155">
        <f>ROUND(E167*J167,2)</f>
        <v>0</v>
      </c>
      <c r="L167" s="155">
        <v>21</v>
      </c>
      <c r="M167" s="155">
        <f>G167*(1+L167/100)</f>
        <v>0</v>
      </c>
      <c r="N167" s="154">
        <v>5.3499999999999997E-3</v>
      </c>
      <c r="O167" s="154">
        <f>ROUND(E167*N167,2)</f>
        <v>0.09</v>
      </c>
      <c r="P167" s="154">
        <v>0</v>
      </c>
      <c r="Q167" s="154">
        <f>ROUND(E167*P167,2)</f>
        <v>0</v>
      </c>
      <c r="R167" s="155"/>
      <c r="S167" s="155" t="s">
        <v>134</v>
      </c>
      <c r="T167" s="155" t="s">
        <v>134</v>
      </c>
      <c r="U167" s="155">
        <v>1.288</v>
      </c>
      <c r="V167" s="155">
        <f>ROUND(E167*U167,2)</f>
        <v>22.08</v>
      </c>
      <c r="W167" s="155"/>
      <c r="X167" s="155" t="s">
        <v>123</v>
      </c>
      <c r="Y167" s="155" t="s">
        <v>124</v>
      </c>
      <c r="Z167" s="144"/>
      <c r="AA167" s="144"/>
      <c r="AB167" s="144"/>
      <c r="AC167" s="144"/>
      <c r="AD167" s="144"/>
      <c r="AE167" s="144"/>
      <c r="AF167" s="144"/>
      <c r="AG167" s="144" t="s">
        <v>221</v>
      </c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outlineLevel="2" x14ac:dyDescent="0.2">
      <c r="A168" s="151"/>
      <c r="B168" s="152"/>
      <c r="C168" s="184" t="s">
        <v>329</v>
      </c>
      <c r="D168" s="157"/>
      <c r="E168" s="158"/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4"/>
      <c r="AA168" s="144"/>
      <c r="AB168" s="144"/>
      <c r="AC168" s="144"/>
      <c r="AD168" s="144"/>
      <c r="AE168" s="144"/>
      <c r="AF168" s="144"/>
      <c r="AG168" s="144" t="s">
        <v>136</v>
      </c>
      <c r="AH168" s="144">
        <v>0</v>
      </c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outlineLevel="3" x14ac:dyDescent="0.2">
      <c r="A169" s="151"/>
      <c r="B169" s="152"/>
      <c r="C169" s="184" t="s">
        <v>331</v>
      </c>
      <c r="D169" s="157"/>
      <c r="E169" s="158">
        <v>18.72</v>
      </c>
      <c r="F169" s="155"/>
      <c r="G169" s="155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4"/>
      <c r="AA169" s="144"/>
      <c r="AB169" s="144"/>
      <c r="AC169" s="144"/>
      <c r="AD169" s="144"/>
      <c r="AE169" s="144"/>
      <c r="AF169" s="144"/>
      <c r="AG169" s="144" t="s">
        <v>136</v>
      </c>
      <c r="AH169" s="144">
        <v>0</v>
      </c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outlineLevel="3" x14ac:dyDescent="0.2">
      <c r="A170" s="151"/>
      <c r="B170" s="152"/>
      <c r="C170" s="184" t="s">
        <v>332</v>
      </c>
      <c r="D170" s="157"/>
      <c r="E170" s="158">
        <v>-1.5760000000000001</v>
      </c>
      <c r="F170" s="155"/>
      <c r="G170" s="155"/>
      <c r="H170" s="155"/>
      <c r="I170" s="155"/>
      <c r="J170" s="155"/>
      <c r="K170" s="155"/>
      <c r="L170" s="155"/>
      <c r="M170" s="155"/>
      <c r="N170" s="154"/>
      <c r="O170" s="154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44"/>
      <c r="AA170" s="144"/>
      <c r="AB170" s="144"/>
      <c r="AC170" s="144"/>
      <c r="AD170" s="144"/>
      <c r="AE170" s="144"/>
      <c r="AF170" s="144"/>
      <c r="AG170" s="144" t="s">
        <v>136</v>
      </c>
      <c r="AH170" s="144">
        <v>0</v>
      </c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outlineLevel="1" x14ac:dyDescent="0.2">
      <c r="A171" s="174">
        <v>51</v>
      </c>
      <c r="B171" s="175" t="s">
        <v>285</v>
      </c>
      <c r="C171" s="182" t="s">
        <v>286</v>
      </c>
      <c r="D171" s="176" t="s">
        <v>139</v>
      </c>
      <c r="E171" s="177">
        <v>17.143999999999998</v>
      </c>
      <c r="F171" s="178"/>
      <c r="G171" s="179">
        <f>ROUND(E171*F171,2)</f>
        <v>0</v>
      </c>
      <c r="H171" s="156"/>
      <c r="I171" s="155">
        <f>ROUND(E171*H171,2)</f>
        <v>0</v>
      </c>
      <c r="J171" s="156"/>
      <c r="K171" s="155">
        <f>ROUND(E171*J171,2)</f>
        <v>0</v>
      </c>
      <c r="L171" s="155">
        <v>21</v>
      </c>
      <c r="M171" s="155">
        <f>G171*(1+L171/100)</f>
        <v>0</v>
      </c>
      <c r="N171" s="154">
        <v>4.0000000000000002E-4</v>
      </c>
      <c r="O171" s="154">
        <f>ROUND(E171*N171,2)</f>
        <v>0.01</v>
      </c>
      <c r="P171" s="154">
        <v>0</v>
      </c>
      <c r="Q171" s="154">
        <f>ROUND(E171*P171,2)</f>
        <v>0</v>
      </c>
      <c r="R171" s="155"/>
      <c r="S171" s="155" t="s">
        <v>121</v>
      </c>
      <c r="T171" s="155" t="s">
        <v>122</v>
      </c>
      <c r="U171" s="155">
        <v>0</v>
      </c>
      <c r="V171" s="155">
        <f>ROUND(E171*U171,2)</f>
        <v>0</v>
      </c>
      <c r="W171" s="155"/>
      <c r="X171" s="155" t="s">
        <v>123</v>
      </c>
      <c r="Y171" s="155" t="s">
        <v>124</v>
      </c>
      <c r="Z171" s="144"/>
      <c r="AA171" s="144"/>
      <c r="AB171" s="144"/>
      <c r="AC171" s="144"/>
      <c r="AD171" s="144"/>
      <c r="AE171" s="144"/>
      <c r="AF171" s="144"/>
      <c r="AG171" s="144" t="s">
        <v>221</v>
      </c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</row>
    <row r="172" spans="1:60" outlineLevel="1" x14ac:dyDescent="0.2">
      <c r="A172" s="168">
        <v>52</v>
      </c>
      <c r="B172" s="169" t="s">
        <v>291</v>
      </c>
      <c r="C172" s="183" t="s">
        <v>292</v>
      </c>
      <c r="D172" s="170" t="s">
        <v>139</v>
      </c>
      <c r="E172" s="171">
        <v>20.572800000000001</v>
      </c>
      <c r="F172" s="172"/>
      <c r="G172" s="173">
        <f>ROUND(E172*F172,2)</f>
        <v>0</v>
      </c>
      <c r="H172" s="156"/>
      <c r="I172" s="155">
        <f>ROUND(E172*H172,2)</f>
        <v>0</v>
      </c>
      <c r="J172" s="156"/>
      <c r="K172" s="155">
        <f>ROUND(E172*J172,2)</f>
        <v>0</v>
      </c>
      <c r="L172" s="155">
        <v>21</v>
      </c>
      <c r="M172" s="155">
        <f>G172*(1+L172/100)</f>
        <v>0</v>
      </c>
      <c r="N172" s="154">
        <v>1.9429999999999999E-2</v>
      </c>
      <c r="O172" s="154">
        <f>ROUND(E172*N172,2)</f>
        <v>0.4</v>
      </c>
      <c r="P172" s="154">
        <v>0</v>
      </c>
      <c r="Q172" s="154">
        <f>ROUND(E172*P172,2)</f>
        <v>0</v>
      </c>
      <c r="R172" s="155"/>
      <c r="S172" s="155" t="s">
        <v>121</v>
      </c>
      <c r="T172" s="155" t="s">
        <v>233</v>
      </c>
      <c r="U172" s="155">
        <v>0</v>
      </c>
      <c r="V172" s="155">
        <f>ROUND(E172*U172,2)</f>
        <v>0</v>
      </c>
      <c r="W172" s="155"/>
      <c r="X172" s="155" t="s">
        <v>249</v>
      </c>
      <c r="Y172" s="155" t="s">
        <v>124</v>
      </c>
      <c r="Z172" s="144"/>
      <c r="AA172" s="144"/>
      <c r="AB172" s="144"/>
      <c r="AC172" s="144"/>
      <c r="AD172" s="144"/>
      <c r="AE172" s="144"/>
      <c r="AF172" s="144"/>
      <c r="AG172" s="144" t="s">
        <v>250</v>
      </c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</row>
    <row r="173" spans="1:60" outlineLevel="2" x14ac:dyDescent="0.2">
      <c r="A173" s="151"/>
      <c r="B173" s="152"/>
      <c r="C173" s="184" t="s">
        <v>365</v>
      </c>
      <c r="D173" s="157"/>
      <c r="E173" s="158">
        <v>20.572800000000001</v>
      </c>
      <c r="F173" s="155"/>
      <c r="G173" s="155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4"/>
      <c r="AA173" s="144"/>
      <c r="AB173" s="144"/>
      <c r="AC173" s="144"/>
      <c r="AD173" s="144"/>
      <c r="AE173" s="144"/>
      <c r="AF173" s="144"/>
      <c r="AG173" s="144" t="s">
        <v>136</v>
      </c>
      <c r="AH173" s="144">
        <v>0</v>
      </c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</row>
    <row r="174" spans="1:60" outlineLevel="1" x14ac:dyDescent="0.2">
      <c r="A174" s="151">
        <v>53</v>
      </c>
      <c r="B174" s="152" t="s">
        <v>294</v>
      </c>
      <c r="C174" s="185" t="s">
        <v>295</v>
      </c>
      <c r="D174" s="153" t="s">
        <v>0</v>
      </c>
      <c r="E174" s="180"/>
      <c r="F174" s="156"/>
      <c r="G174" s="155">
        <f>ROUND(E174*F174,2)</f>
        <v>0</v>
      </c>
      <c r="H174" s="156"/>
      <c r="I174" s="155">
        <f>ROUND(E174*H174,2)</f>
        <v>0</v>
      </c>
      <c r="J174" s="156"/>
      <c r="K174" s="155">
        <f>ROUND(E174*J174,2)</f>
        <v>0</v>
      </c>
      <c r="L174" s="155">
        <v>21</v>
      </c>
      <c r="M174" s="155">
        <f>G174*(1+L174/100)</f>
        <v>0</v>
      </c>
      <c r="N174" s="154">
        <v>0</v>
      </c>
      <c r="O174" s="154">
        <f>ROUND(E174*N174,2)</f>
        <v>0</v>
      </c>
      <c r="P174" s="154">
        <v>0</v>
      </c>
      <c r="Q174" s="154">
        <f>ROUND(E174*P174,2)</f>
        <v>0</v>
      </c>
      <c r="R174" s="155"/>
      <c r="S174" s="155" t="s">
        <v>134</v>
      </c>
      <c r="T174" s="155" t="s">
        <v>134</v>
      </c>
      <c r="U174" s="155">
        <v>0</v>
      </c>
      <c r="V174" s="155">
        <f>ROUND(E174*U174,2)</f>
        <v>0</v>
      </c>
      <c r="W174" s="155"/>
      <c r="X174" s="155" t="s">
        <v>211</v>
      </c>
      <c r="Y174" s="155" t="s">
        <v>124</v>
      </c>
      <c r="Z174" s="144"/>
      <c r="AA174" s="144"/>
      <c r="AB174" s="144"/>
      <c r="AC174" s="144"/>
      <c r="AD174" s="144"/>
      <c r="AE174" s="144"/>
      <c r="AF174" s="144"/>
      <c r="AG174" s="144" t="s">
        <v>212</v>
      </c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</row>
    <row r="175" spans="1:60" x14ac:dyDescent="0.2">
      <c r="A175" s="161" t="s">
        <v>116</v>
      </c>
      <c r="B175" s="162" t="s">
        <v>81</v>
      </c>
      <c r="C175" s="181" t="s">
        <v>82</v>
      </c>
      <c r="D175" s="163"/>
      <c r="E175" s="164"/>
      <c r="F175" s="165"/>
      <c r="G175" s="166">
        <f>SUMIF(AG176:AG178,"&lt;&gt;NOR",G176:G178)</f>
        <v>0</v>
      </c>
      <c r="H175" s="160"/>
      <c r="I175" s="160">
        <f>SUM(I176:I178)</f>
        <v>0</v>
      </c>
      <c r="J175" s="160"/>
      <c r="K175" s="160">
        <f>SUM(K176:K178)</f>
        <v>0</v>
      </c>
      <c r="L175" s="160"/>
      <c r="M175" s="160">
        <f>SUM(M176:M178)</f>
        <v>0</v>
      </c>
      <c r="N175" s="159"/>
      <c r="O175" s="159">
        <f>SUM(O176:O178)</f>
        <v>0</v>
      </c>
      <c r="P175" s="159"/>
      <c r="Q175" s="159">
        <f>SUM(Q176:Q178)</f>
        <v>0</v>
      </c>
      <c r="R175" s="160"/>
      <c r="S175" s="160"/>
      <c r="T175" s="160"/>
      <c r="U175" s="160"/>
      <c r="V175" s="160">
        <f>SUM(V176:V178)</f>
        <v>0.66</v>
      </c>
      <c r="W175" s="160"/>
      <c r="X175" s="160"/>
      <c r="Y175" s="160"/>
      <c r="AG175" t="s">
        <v>117</v>
      </c>
    </row>
    <row r="176" spans="1:60" outlineLevel="1" x14ac:dyDescent="0.2">
      <c r="A176" s="168">
        <v>54</v>
      </c>
      <c r="B176" s="169" t="s">
        <v>296</v>
      </c>
      <c r="C176" s="183" t="s">
        <v>297</v>
      </c>
      <c r="D176" s="170" t="s">
        <v>139</v>
      </c>
      <c r="E176" s="171">
        <v>1.659</v>
      </c>
      <c r="F176" s="172"/>
      <c r="G176" s="173">
        <f>ROUND(E176*F176,2)</f>
        <v>0</v>
      </c>
      <c r="H176" s="156"/>
      <c r="I176" s="155">
        <f>ROUND(E176*H176,2)</f>
        <v>0</v>
      </c>
      <c r="J176" s="156"/>
      <c r="K176" s="155">
        <f>ROUND(E176*J176,2)</f>
        <v>0</v>
      </c>
      <c r="L176" s="155">
        <v>21</v>
      </c>
      <c r="M176" s="155">
        <f>G176*(1+L176/100)</f>
        <v>0</v>
      </c>
      <c r="N176" s="154">
        <v>3.1E-4</v>
      </c>
      <c r="O176" s="154">
        <f>ROUND(E176*N176,2)</f>
        <v>0</v>
      </c>
      <c r="P176" s="154">
        <v>0</v>
      </c>
      <c r="Q176" s="154">
        <f>ROUND(E176*P176,2)</f>
        <v>0</v>
      </c>
      <c r="R176" s="155"/>
      <c r="S176" s="155" t="s">
        <v>134</v>
      </c>
      <c r="T176" s="155" t="s">
        <v>134</v>
      </c>
      <c r="U176" s="155">
        <v>0.4</v>
      </c>
      <c r="V176" s="155">
        <f>ROUND(E176*U176,2)</f>
        <v>0.66</v>
      </c>
      <c r="W176" s="155"/>
      <c r="X176" s="155" t="s">
        <v>123</v>
      </c>
      <c r="Y176" s="155" t="s">
        <v>124</v>
      </c>
      <c r="Z176" s="144"/>
      <c r="AA176" s="144"/>
      <c r="AB176" s="144"/>
      <c r="AC176" s="144"/>
      <c r="AD176" s="144"/>
      <c r="AE176" s="144"/>
      <c r="AF176" s="144"/>
      <c r="AG176" s="144" t="s">
        <v>128</v>
      </c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</row>
    <row r="177" spans="1:60" outlineLevel="2" x14ac:dyDescent="0.2">
      <c r="A177" s="151"/>
      <c r="B177" s="152"/>
      <c r="C177" s="184" t="s">
        <v>298</v>
      </c>
      <c r="D177" s="157"/>
      <c r="E177" s="158"/>
      <c r="F177" s="155"/>
      <c r="G177" s="155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44"/>
      <c r="AA177" s="144"/>
      <c r="AB177" s="144"/>
      <c r="AC177" s="144"/>
      <c r="AD177" s="144"/>
      <c r="AE177" s="144"/>
      <c r="AF177" s="144"/>
      <c r="AG177" s="144" t="s">
        <v>136</v>
      </c>
      <c r="AH177" s="144">
        <v>0</v>
      </c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outlineLevel="3" x14ac:dyDescent="0.2">
      <c r="A178" s="151"/>
      <c r="B178" s="152"/>
      <c r="C178" s="184" t="s">
        <v>366</v>
      </c>
      <c r="D178" s="157"/>
      <c r="E178" s="158">
        <v>1.659</v>
      </c>
      <c r="F178" s="155"/>
      <c r="G178" s="155"/>
      <c r="H178" s="155"/>
      <c r="I178" s="155"/>
      <c r="J178" s="155"/>
      <c r="K178" s="155"/>
      <c r="L178" s="155"/>
      <c r="M178" s="155"/>
      <c r="N178" s="154"/>
      <c r="O178" s="154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44"/>
      <c r="AA178" s="144"/>
      <c r="AB178" s="144"/>
      <c r="AC178" s="144"/>
      <c r="AD178" s="144"/>
      <c r="AE178" s="144"/>
      <c r="AF178" s="144"/>
      <c r="AG178" s="144" t="s">
        <v>136</v>
      </c>
      <c r="AH178" s="144">
        <v>0</v>
      </c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</row>
    <row r="179" spans="1:60" x14ac:dyDescent="0.2">
      <c r="A179" s="161" t="s">
        <v>116</v>
      </c>
      <c r="B179" s="162" t="s">
        <v>83</v>
      </c>
      <c r="C179" s="181" t="s">
        <v>84</v>
      </c>
      <c r="D179" s="163"/>
      <c r="E179" s="164"/>
      <c r="F179" s="165"/>
      <c r="G179" s="166">
        <f>SUMIF(AG180:AG189,"&lt;&gt;NOR",G180:G189)</f>
        <v>0</v>
      </c>
      <c r="H179" s="160"/>
      <c r="I179" s="160">
        <f>SUM(I180:I189)</f>
        <v>0</v>
      </c>
      <c r="J179" s="160"/>
      <c r="K179" s="160">
        <f>SUM(K180:K189)</f>
        <v>0</v>
      </c>
      <c r="L179" s="160"/>
      <c r="M179" s="160">
        <f>SUM(M180:M189)</f>
        <v>0</v>
      </c>
      <c r="N179" s="159"/>
      <c r="O179" s="159">
        <f>SUM(O180:O189)</f>
        <v>0.01</v>
      </c>
      <c r="P179" s="159"/>
      <c r="Q179" s="159">
        <f>SUM(Q180:Q189)</f>
        <v>0</v>
      </c>
      <c r="R179" s="160"/>
      <c r="S179" s="160"/>
      <c r="T179" s="160"/>
      <c r="U179" s="160"/>
      <c r="V179" s="160">
        <f>SUM(V180:V189)</f>
        <v>6.3699999999999992</v>
      </c>
      <c r="W179" s="160"/>
      <c r="X179" s="160"/>
      <c r="Y179" s="160"/>
      <c r="AG179" t="s">
        <v>117</v>
      </c>
    </row>
    <row r="180" spans="1:60" outlineLevel="1" x14ac:dyDescent="0.2">
      <c r="A180" s="174">
        <v>55</v>
      </c>
      <c r="B180" s="175" t="s">
        <v>300</v>
      </c>
      <c r="C180" s="182" t="s">
        <v>301</v>
      </c>
      <c r="D180" s="176" t="s">
        <v>139</v>
      </c>
      <c r="E180" s="177">
        <v>48.055</v>
      </c>
      <c r="F180" s="178"/>
      <c r="G180" s="179">
        <f>ROUND(E180*F180,2)</f>
        <v>0</v>
      </c>
      <c r="H180" s="156"/>
      <c r="I180" s="155">
        <f>ROUND(E180*H180,2)</f>
        <v>0</v>
      </c>
      <c r="J180" s="156"/>
      <c r="K180" s="155">
        <f>ROUND(E180*J180,2)</f>
        <v>0</v>
      </c>
      <c r="L180" s="155">
        <v>21</v>
      </c>
      <c r="M180" s="155">
        <f>G180*(1+L180/100)</f>
        <v>0</v>
      </c>
      <c r="N180" s="154">
        <v>6.9999999999999994E-5</v>
      </c>
      <c r="O180" s="154">
        <f>ROUND(E180*N180,2)</f>
        <v>0</v>
      </c>
      <c r="P180" s="154">
        <v>0</v>
      </c>
      <c r="Q180" s="154">
        <f>ROUND(E180*P180,2)</f>
        <v>0</v>
      </c>
      <c r="R180" s="155"/>
      <c r="S180" s="155" t="s">
        <v>134</v>
      </c>
      <c r="T180" s="155" t="s">
        <v>134</v>
      </c>
      <c r="U180" s="155">
        <v>3.2480000000000002E-2</v>
      </c>
      <c r="V180" s="155">
        <f>ROUND(E180*U180,2)</f>
        <v>1.56</v>
      </c>
      <c r="W180" s="155"/>
      <c r="X180" s="155" t="s">
        <v>123</v>
      </c>
      <c r="Y180" s="155" t="s">
        <v>124</v>
      </c>
      <c r="Z180" s="144"/>
      <c r="AA180" s="144"/>
      <c r="AB180" s="144"/>
      <c r="AC180" s="144"/>
      <c r="AD180" s="144"/>
      <c r="AE180" s="144"/>
      <c r="AF180" s="144"/>
      <c r="AG180" s="144" t="s">
        <v>221</v>
      </c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</row>
    <row r="181" spans="1:60" outlineLevel="1" x14ac:dyDescent="0.2">
      <c r="A181" s="168">
        <v>56</v>
      </c>
      <c r="B181" s="169" t="s">
        <v>302</v>
      </c>
      <c r="C181" s="183" t="s">
        <v>303</v>
      </c>
      <c r="D181" s="170" t="s">
        <v>139</v>
      </c>
      <c r="E181" s="171">
        <v>48.055</v>
      </c>
      <c r="F181" s="172"/>
      <c r="G181" s="173">
        <f>ROUND(E181*F181,2)</f>
        <v>0</v>
      </c>
      <c r="H181" s="156"/>
      <c r="I181" s="155">
        <f>ROUND(E181*H181,2)</f>
        <v>0</v>
      </c>
      <c r="J181" s="156"/>
      <c r="K181" s="155">
        <f>ROUND(E181*J181,2)</f>
        <v>0</v>
      </c>
      <c r="L181" s="155">
        <v>21</v>
      </c>
      <c r="M181" s="155">
        <f>G181*(1+L181/100)</f>
        <v>0</v>
      </c>
      <c r="N181" s="154">
        <v>1.3999999999999999E-4</v>
      </c>
      <c r="O181" s="154">
        <f>ROUND(E181*N181,2)</f>
        <v>0.01</v>
      </c>
      <c r="P181" s="154">
        <v>0</v>
      </c>
      <c r="Q181" s="154">
        <f>ROUND(E181*P181,2)</f>
        <v>0</v>
      </c>
      <c r="R181" s="155"/>
      <c r="S181" s="155" t="s">
        <v>134</v>
      </c>
      <c r="T181" s="155" t="s">
        <v>134</v>
      </c>
      <c r="U181" s="155">
        <v>0.1</v>
      </c>
      <c r="V181" s="155">
        <f>ROUND(E181*U181,2)</f>
        <v>4.8099999999999996</v>
      </c>
      <c r="W181" s="155"/>
      <c r="X181" s="155" t="s">
        <v>123</v>
      </c>
      <c r="Y181" s="155" t="s">
        <v>124</v>
      </c>
      <c r="Z181" s="144"/>
      <c r="AA181" s="144"/>
      <c r="AB181" s="144"/>
      <c r="AC181" s="144"/>
      <c r="AD181" s="144"/>
      <c r="AE181" s="144"/>
      <c r="AF181" s="144"/>
      <c r="AG181" s="144" t="s">
        <v>221</v>
      </c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outlineLevel="2" x14ac:dyDescent="0.2">
      <c r="A182" s="151"/>
      <c r="B182" s="152"/>
      <c r="C182" s="184" t="s">
        <v>329</v>
      </c>
      <c r="D182" s="157"/>
      <c r="E182" s="158"/>
      <c r="F182" s="155"/>
      <c r="G182" s="155"/>
      <c r="H182" s="155"/>
      <c r="I182" s="155"/>
      <c r="J182" s="155"/>
      <c r="K182" s="155"/>
      <c r="L182" s="155"/>
      <c r="M182" s="155"/>
      <c r="N182" s="154"/>
      <c r="O182" s="154"/>
      <c r="P182" s="154"/>
      <c r="Q182" s="154"/>
      <c r="R182" s="155"/>
      <c r="S182" s="155"/>
      <c r="T182" s="155"/>
      <c r="U182" s="155"/>
      <c r="V182" s="155"/>
      <c r="W182" s="155"/>
      <c r="X182" s="155"/>
      <c r="Y182" s="155"/>
      <c r="Z182" s="144"/>
      <c r="AA182" s="144"/>
      <c r="AB182" s="144"/>
      <c r="AC182" s="144"/>
      <c r="AD182" s="144"/>
      <c r="AE182" s="144"/>
      <c r="AF182" s="144"/>
      <c r="AG182" s="144" t="s">
        <v>136</v>
      </c>
      <c r="AH182" s="144">
        <v>0</v>
      </c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</row>
    <row r="183" spans="1:60" outlineLevel="3" x14ac:dyDescent="0.2">
      <c r="A183" s="151"/>
      <c r="B183" s="152"/>
      <c r="C183" s="184" t="s">
        <v>330</v>
      </c>
      <c r="D183" s="157"/>
      <c r="E183" s="158">
        <v>3.9</v>
      </c>
      <c r="F183" s="155"/>
      <c r="G183" s="155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4"/>
      <c r="AA183" s="144"/>
      <c r="AB183" s="144"/>
      <c r="AC183" s="144"/>
      <c r="AD183" s="144"/>
      <c r="AE183" s="144"/>
      <c r="AF183" s="144"/>
      <c r="AG183" s="144" t="s">
        <v>136</v>
      </c>
      <c r="AH183" s="144">
        <v>0</v>
      </c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</row>
    <row r="184" spans="1:60" outlineLevel="3" x14ac:dyDescent="0.2">
      <c r="A184" s="151"/>
      <c r="B184" s="152"/>
      <c r="C184" s="184" t="s">
        <v>307</v>
      </c>
      <c r="D184" s="157"/>
      <c r="E184" s="158"/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4"/>
      <c r="AA184" s="144"/>
      <c r="AB184" s="144"/>
      <c r="AC184" s="144"/>
      <c r="AD184" s="144"/>
      <c r="AE184" s="144"/>
      <c r="AF184" s="144"/>
      <c r="AG184" s="144" t="s">
        <v>136</v>
      </c>
      <c r="AH184" s="144">
        <v>0</v>
      </c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</row>
    <row r="185" spans="1:60" outlineLevel="3" x14ac:dyDescent="0.2">
      <c r="A185" s="151"/>
      <c r="B185" s="152"/>
      <c r="C185" s="184" t="s">
        <v>367</v>
      </c>
      <c r="D185" s="157"/>
      <c r="E185" s="158">
        <v>3.68</v>
      </c>
      <c r="F185" s="155"/>
      <c r="G185" s="155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4"/>
      <c r="AA185" s="144"/>
      <c r="AB185" s="144"/>
      <c r="AC185" s="144"/>
      <c r="AD185" s="144"/>
      <c r="AE185" s="144"/>
      <c r="AF185" s="144"/>
      <c r="AG185" s="144" t="s">
        <v>136</v>
      </c>
      <c r="AH185" s="144">
        <v>0</v>
      </c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</row>
    <row r="186" spans="1:60" outlineLevel="3" x14ac:dyDescent="0.2">
      <c r="A186" s="151"/>
      <c r="B186" s="152"/>
      <c r="C186" s="184" t="s">
        <v>336</v>
      </c>
      <c r="D186" s="157"/>
      <c r="E186" s="158"/>
      <c r="F186" s="155"/>
      <c r="G186" s="155"/>
      <c r="H186" s="155"/>
      <c r="I186" s="155"/>
      <c r="J186" s="155"/>
      <c r="K186" s="155"/>
      <c r="L186" s="155"/>
      <c r="M186" s="155"/>
      <c r="N186" s="154"/>
      <c r="O186" s="154"/>
      <c r="P186" s="154"/>
      <c r="Q186" s="154"/>
      <c r="R186" s="155"/>
      <c r="S186" s="155"/>
      <c r="T186" s="155"/>
      <c r="U186" s="155"/>
      <c r="V186" s="155"/>
      <c r="W186" s="155"/>
      <c r="X186" s="155"/>
      <c r="Y186" s="155"/>
      <c r="Z186" s="144"/>
      <c r="AA186" s="144"/>
      <c r="AB186" s="144"/>
      <c r="AC186" s="144"/>
      <c r="AD186" s="144"/>
      <c r="AE186" s="144"/>
      <c r="AF186" s="144"/>
      <c r="AG186" s="144" t="s">
        <v>136</v>
      </c>
      <c r="AH186" s="144">
        <v>0</v>
      </c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</row>
    <row r="187" spans="1:60" outlineLevel="3" x14ac:dyDescent="0.2">
      <c r="A187" s="151"/>
      <c r="B187" s="152"/>
      <c r="C187" s="184" t="s">
        <v>368</v>
      </c>
      <c r="D187" s="157"/>
      <c r="E187" s="158">
        <v>32.770000000000003</v>
      </c>
      <c r="F187" s="155"/>
      <c r="G187" s="155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4"/>
      <c r="AA187" s="144"/>
      <c r="AB187" s="144"/>
      <c r="AC187" s="144"/>
      <c r="AD187" s="144"/>
      <c r="AE187" s="144"/>
      <c r="AF187" s="144"/>
      <c r="AG187" s="144" t="s">
        <v>136</v>
      </c>
      <c r="AH187" s="144">
        <v>0</v>
      </c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</row>
    <row r="188" spans="1:60" outlineLevel="3" x14ac:dyDescent="0.2">
      <c r="A188" s="151"/>
      <c r="B188" s="152"/>
      <c r="C188" s="184" t="s">
        <v>307</v>
      </c>
      <c r="D188" s="157"/>
      <c r="E188" s="158"/>
      <c r="F188" s="155"/>
      <c r="G188" s="155"/>
      <c r="H188" s="155"/>
      <c r="I188" s="155"/>
      <c r="J188" s="155"/>
      <c r="K188" s="155"/>
      <c r="L188" s="155"/>
      <c r="M188" s="155"/>
      <c r="N188" s="154"/>
      <c r="O188" s="154"/>
      <c r="P188" s="154"/>
      <c r="Q188" s="154"/>
      <c r="R188" s="155"/>
      <c r="S188" s="155"/>
      <c r="T188" s="155"/>
      <c r="U188" s="155"/>
      <c r="V188" s="155"/>
      <c r="W188" s="155"/>
      <c r="X188" s="155"/>
      <c r="Y188" s="155"/>
      <c r="Z188" s="144"/>
      <c r="AA188" s="144"/>
      <c r="AB188" s="144"/>
      <c r="AC188" s="144"/>
      <c r="AD188" s="144"/>
      <c r="AE188" s="144"/>
      <c r="AF188" s="144"/>
      <c r="AG188" s="144" t="s">
        <v>136</v>
      </c>
      <c r="AH188" s="144">
        <v>0</v>
      </c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</row>
    <row r="189" spans="1:60" outlineLevel="3" x14ac:dyDescent="0.2">
      <c r="A189" s="151"/>
      <c r="B189" s="152"/>
      <c r="C189" s="184" t="s">
        <v>339</v>
      </c>
      <c r="D189" s="157"/>
      <c r="E189" s="158">
        <v>7.7050000000000001</v>
      </c>
      <c r="F189" s="155"/>
      <c r="G189" s="155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4"/>
      <c r="AA189" s="144"/>
      <c r="AB189" s="144"/>
      <c r="AC189" s="144"/>
      <c r="AD189" s="144"/>
      <c r="AE189" s="144"/>
      <c r="AF189" s="144"/>
      <c r="AG189" s="144" t="s">
        <v>136</v>
      </c>
      <c r="AH189" s="144">
        <v>0</v>
      </c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</row>
    <row r="190" spans="1:60" x14ac:dyDescent="0.2">
      <c r="A190" s="161" t="s">
        <v>116</v>
      </c>
      <c r="B190" s="162" t="s">
        <v>85</v>
      </c>
      <c r="C190" s="181" t="s">
        <v>86</v>
      </c>
      <c r="D190" s="163"/>
      <c r="E190" s="164"/>
      <c r="F190" s="165"/>
      <c r="G190" s="166">
        <f>SUMIF(AG191:AG197,"&lt;&gt;NOR",G191:G197)</f>
        <v>0</v>
      </c>
      <c r="H190" s="160"/>
      <c r="I190" s="160">
        <f>SUM(I191:I197)</f>
        <v>0</v>
      </c>
      <c r="J190" s="160"/>
      <c r="K190" s="160">
        <f>SUM(K191:K197)</f>
        <v>0</v>
      </c>
      <c r="L190" s="160"/>
      <c r="M190" s="160">
        <f>SUM(M191:M197)</f>
        <v>0</v>
      </c>
      <c r="N190" s="159"/>
      <c r="O190" s="159">
        <f>SUM(O191:O197)</f>
        <v>0</v>
      </c>
      <c r="P190" s="159"/>
      <c r="Q190" s="159">
        <f>SUM(Q191:Q197)</f>
        <v>0</v>
      </c>
      <c r="R190" s="160"/>
      <c r="S190" s="160"/>
      <c r="T190" s="160"/>
      <c r="U190" s="160"/>
      <c r="V190" s="160">
        <f>SUM(V191:V197)</f>
        <v>13.8</v>
      </c>
      <c r="W190" s="160"/>
      <c r="X190" s="160"/>
      <c r="Y190" s="160"/>
      <c r="AG190" t="s">
        <v>117</v>
      </c>
    </row>
    <row r="191" spans="1:60" outlineLevel="1" x14ac:dyDescent="0.2">
      <c r="A191" s="174">
        <v>57</v>
      </c>
      <c r="B191" s="175" t="s">
        <v>308</v>
      </c>
      <c r="C191" s="182" t="s">
        <v>309</v>
      </c>
      <c r="D191" s="176" t="s">
        <v>210</v>
      </c>
      <c r="E191" s="177">
        <v>6.4037800000000002</v>
      </c>
      <c r="F191" s="178"/>
      <c r="G191" s="179">
        <f t="shared" ref="G191:G197" si="0">ROUND(E191*F191,2)</f>
        <v>0</v>
      </c>
      <c r="H191" s="156"/>
      <c r="I191" s="155">
        <f t="shared" ref="I191:I197" si="1">ROUND(E191*H191,2)</f>
        <v>0</v>
      </c>
      <c r="J191" s="156"/>
      <c r="K191" s="155">
        <f t="shared" ref="K191:K197" si="2">ROUND(E191*J191,2)</f>
        <v>0</v>
      </c>
      <c r="L191" s="155">
        <v>21</v>
      </c>
      <c r="M191" s="155">
        <f t="shared" ref="M191:M197" si="3">G191*(1+L191/100)</f>
        <v>0</v>
      </c>
      <c r="N191" s="154">
        <v>0</v>
      </c>
      <c r="O191" s="154">
        <f t="shared" ref="O191:O197" si="4">ROUND(E191*N191,2)</f>
        <v>0</v>
      </c>
      <c r="P191" s="154">
        <v>0</v>
      </c>
      <c r="Q191" s="154">
        <f t="shared" ref="Q191:Q197" si="5">ROUND(E191*P191,2)</f>
        <v>0</v>
      </c>
      <c r="R191" s="155"/>
      <c r="S191" s="155" t="s">
        <v>134</v>
      </c>
      <c r="T191" s="155" t="s">
        <v>134</v>
      </c>
      <c r="U191" s="155">
        <v>0.27700000000000002</v>
      </c>
      <c r="V191" s="155">
        <f t="shared" ref="V191:V197" si="6">ROUND(E191*U191,2)</f>
        <v>1.77</v>
      </c>
      <c r="W191" s="155"/>
      <c r="X191" s="155" t="s">
        <v>310</v>
      </c>
      <c r="Y191" s="155" t="s">
        <v>124</v>
      </c>
      <c r="Z191" s="144"/>
      <c r="AA191" s="144"/>
      <c r="AB191" s="144"/>
      <c r="AC191" s="144"/>
      <c r="AD191" s="144"/>
      <c r="AE191" s="144"/>
      <c r="AF191" s="144"/>
      <c r="AG191" s="144" t="s">
        <v>311</v>
      </c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</row>
    <row r="192" spans="1:60" outlineLevel="1" x14ac:dyDescent="0.2">
      <c r="A192" s="174">
        <v>58</v>
      </c>
      <c r="B192" s="175" t="s">
        <v>312</v>
      </c>
      <c r="C192" s="182" t="s">
        <v>313</v>
      </c>
      <c r="D192" s="176" t="s">
        <v>210</v>
      </c>
      <c r="E192" s="177">
        <v>6.4037800000000002</v>
      </c>
      <c r="F192" s="178"/>
      <c r="G192" s="179">
        <f t="shared" si="0"/>
        <v>0</v>
      </c>
      <c r="H192" s="156"/>
      <c r="I192" s="155">
        <f t="shared" si="1"/>
        <v>0</v>
      </c>
      <c r="J192" s="156"/>
      <c r="K192" s="155">
        <f t="shared" si="2"/>
        <v>0</v>
      </c>
      <c r="L192" s="155">
        <v>21</v>
      </c>
      <c r="M192" s="155">
        <f t="shared" si="3"/>
        <v>0</v>
      </c>
      <c r="N192" s="154">
        <v>0</v>
      </c>
      <c r="O192" s="154">
        <f t="shared" si="4"/>
        <v>0</v>
      </c>
      <c r="P192" s="154">
        <v>0</v>
      </c>
      <c r="Q192" s="154">
        <f t="shared" si="5"/>
        <v>0</v>
      </c>
      <c r="R192" s="155"/>
      <c r="S192" s="155" t="s">
        <v>134</v>
      </c>
      <c r="T192" s="155" t="s">
        <v>134</v>
      </c>
      <c r="U192" s="155">
        <v>0.49</v>
      </c>
      <c r="V192" s="155">
        <f t="shared" si="6"/>
        <v>3.14</v>
      </c>
      <c r="W192" s="155"/>
      <c r="X192" s="155" t="s">
        <v>310</v>
      </c>
      <c r="Y192" s="155" t="s">
        <v>124</v>
      </c>
      <c r="Z192" s="144"/>
      <c r="AA192" s="144"/>
      <c r="AB192" s="144"/>
      <c r="AC192" s="144"/>
      <c r="AD192" s="144"/>
      <c r="AE192" s="144"/>
      <c r="AF192" s="144"/>
      <c r="AG192" s="144" t="s">
        <v>311</v>
      </c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</row>
    <row r="193" spans="1:60" outlineLevel="1" x14ac:dyDescent="0.2">
      <c r="A193" s="174">
        <v>59</v>
      </c>
      <c r="B193" s="175" t="s">
        <v>314</v>
      </c>
      <c r="C193" s="182" t="s">
        <v>315</v>
      </c>
      <c r="D193" s="176" t="s">
        <v>210</v>
      </c>
      <c r="E193" s="177">
        <v>32.018889999999999</v>
      </c>
      <c r="F193" s="178"/>
      <c r="G193" s="179">
        <f t="shared" si="0"/>
        <v>0</v>
      </c>
      <c r="H193" s="156"/>
      <c r="I193" s="155">
        <f t="shared" si="1"/>
        <v>0</v>
      </c>
      <c r="J193" s="156"/>
      <c r="K193" s="155">
        <f t="shared" si="2"/>
        <v>0</v>
      </c>
      <c r="L193" s="155">
        <v>21</v>
      </c>
      <c r="M193" s="155">
        <f t="shared" si="3"/>
        <v>0</v>
      </c>
      <c r="N193" s="154">
        <v>0</v>
      </c>
      <c r="O193" s="154">
        <f t="shared" si="4"/>
        <v>0</v>
      </c>
      <c r="P193" s="154">
        <v>0</v>
      </c>
      <c r="Q193" s="154">
        <f t="shared" si="5"/>
        <v>0</v>
      </c>
      <c r="R193" s="155"/>
      <c r="S193" s="155" t="s">
        <v>134</v>
      </c>
      <c r="T193" s="155" t="s">
        <v>134</v>
      </c>
      <c r="U193" s="155">
        <v>0</v>
      </c>
      <c r="V193" s="155">
        <f t="shared" si="6"/>
        <v>0</v>
      </c>
      <c r="W193" s="155"/>
      <c r="X193" s="155" t="s">
        <v>310</v>
      </c>
      <c r="Y193" s="155" t="s">
        <v>124</v>
      </c>
      <c r="Z193" s="144"/>
      <c r="AA193" s="144"/>
      <c r="AB193" s="144"/>
      <c r="AC193" s="144"/>
      <c r="AD193" s="144"/>
      <c r="AE193" s="144"/>
      <c r="AF193" s="144"/>
      <c r="AG193" s="144" t="s">
        <v>311</v>
      </c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</row>
    <row r="194" spans="1:60" outlineLevel="1" x14ac:dyDescent="0.2">
      <c r="A194" s="174">
        <v>60</v>
      </c>
      <c r="B194" s="175" t="s">
        <v>316</v>
      </c>
      <c r="C194" s="182" t="s">
        <v>317</v>
      </c>
      <c r="D194" s="176" t="s">
        <v>210</v>
      </c>
      <c r="E194" s="177">
        <v>6.4037800000000002</v>
      </c>
      <c r="F194" s="178"/>
      <c r="G194" s="179">
        <f t="shared" si="0"/>
        <v>0</v>
      </c>
      <c r="H194" s="156"/>
      <c r="I194" s="155">
        <f t="shared" si="1"/>
        <v>0</v>
      </c>
      <c r="J194" s="156"/>
      <c r="K194" s="155">
        <f t="shared" si="2"/>
        <v>0</v>
      </c>
      <c r="L194" s="155">
        <v>21</v>
      </c>
      <c r="M194" s="155">
        <f t="shared" si="3"/>
        <v>0</v>
      </c>
      <c r="N194" s="154">
        <v>0</v>
      </c>
      <c r="O194" s="154">
        <f t="shared" si="4"/>
        <v>0</v>
      </c>
      <c r="P194" s="154">
        <v>0</v>
      </c>
      <c r="Q194" s="154">
        <f t="shared" si="5"/>
        <v>0</v>
      </c>
      <c r="R194" s="155"/>
      <c r="S194" s="155" t="s">
        <v>134</v>
      </c>
      <c r="T194" s="155" t="s">
        <v>134</v>
      </c>
      <c r="U194" s="155">
        <v>0.94199999999999995</v>
      </c>
      <c r="V194" s="155">
        <f t="shared" si="6"/>
        <v>6.03</v>
      </c>
      <c r="W194" s="155"/>
      <c r="X194" s="155" t="s">
        <v>310</v>
      </c>
      <c r="Y194" s="155" t="s">
        <v>124</v>
      </c>
      <c r="Z194" s="144"/>
      <c r="AA194" s="144"/>
      <c r="AB194" s="144"/>
      <c r="AC194" s="144"/>
      <c r="AD194" s="144"/>
      <c r="AE194" s="144"/>
      <c r="AF194" s="144"/>
      <c r="AG194" s="144" t="s">
        <v>311</v>
      </c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</row>
    <row r="195" spans="1:60" outlineLevel="1" x14ac:dyDescent="0.2">
      <c r="A195" s="174">
        <v>61</v>
      </c>
      <c r="B195" s="175" t="s">
        <v>318</v>
      </c>
      <c r="C195" s="182" t="s">
        <v>319</v>
      </c>
      <c r="D195" s="176" t="s">
        <v>210</v>
      </c>
      <c r="E195" s="177">
        <v>25.615110000000001</v>
      </c>
      <c r="F195" s="178"/>
      <c r="G195" s="179">
        <f t="shared" si="0"/>
        <v>0</v>
      </c>
      <c r="H195" s="156"/>
      <c r="I195" s="155">
        <f t="shared" si="1"/>
        <v>0</v>
      </c>
      <c r="J195" s="156"/>
      <c r="K195" s="155">
        <f t="shared" si="2"/>
        <v>0</v>
      </c>
      <c r="L195" s="155">
        <v>21</v>
      </c>
      <c r="M195" s="155">
        <f t="shared" si="3"/>
        <v>0</v>
      </c>
      <c r="N195" s="154">
        <v>0</v>
      </c>
      <c r="O195" s="154">
        <f t="shared" si="4"/>
        <v>0</v>
      </c>
      <c r="P195" s="154">
        <v>0</v>
      </c>
      <c r="Q195" s="154">
        <f t="shared" si="5"/>
        <v>0</v>
      </c>
      <c r="R195" s="155"/>
      <c r="S195" s="155" t="s">
        <v>134</v>
      </c>
      <c r="T195" s="155" t="s">
        <v>134</v>
      </c>
      <c r="U195" s="155">
        <v>0.11</v>
      </c>
      <c r="V195" s="155">
        <f t="shared" si="6"/>
        <v>2.82</v>
      </c>
      <c r="W195" s="155"/>
      <c r="X195" s="155" t="s">
        <v>310</v>
      </c>
      <c r="Y195" s="155" t="s">
        <v>124</v>
      </c>
      <c r="Z195" s="144"/>
      <c r="AA195" s="144"/>
      <c r="AB195" s="144"/>
      <c r="AC195" s="144"/>
      <c r="AD195" s="144"/>
      <c r="AE195" s="144"/>
      <c r="AF195" s="144"/>
      <c r="AG195" s="144" t="s">
        <v>311</v>
      </c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</row>
    <row r="196" spans="1:60" ht="22.5" outlineLevel="1" x14ac:dyDescent="0.2">
      <c r="A196" s="174">
        <v>62</v>
      </c>
      <c r="B196" s="175" t="s">
        <v>320</v>
      </c>
      <c r="C196" s="182" t="s">
        <v>321</v>
      </c>
      <c r="D196" s="176" t="s">
        <v>210</v>
      </c>
      <c r="E196" s="177">
        <v>6.4037800000000002</v>
      </c>
      <c r="F196" s="178"/>
      <c r="G196" s="179">
        <f t="shared" si="0"/>
        <v>0</v>
      </c>
      <c r="H196" s="156"/>
      <c r="I196" s="155">
        <f t="shared" si="1"/>
        <v>0</v>
      </c>
      <c r="J196" s="156"/>
      <c r="K196" s="155">
        <f t="shared" si="2"/>
        <v>0</v>
      </c>
      <c r="L196" s="155">
        <v>21</v>
      </c>
      <c r="M196" s="155">
        <f t="shared" si="3"/>
        <v>0</v>
      </c>
      <c r="N196" s="154">
        <v>0</v>
      </c>
      <c r="O196" s="154">
        <f t="shared" si="4"/>
        <v>0</v>
      </c>
      <c r="P196" s="154">
        <v>0</v>
      </c>
      <c r="Q196" s="154">
        <f t="shared" si="5"/>
        <v>0</v>
      </c>
      <c r="R196" s="155"/>
      <c r="S196" s="155" t="s">
        <v>134</v>
      </c>
      <c r="T196" s="155" t="s">
        <v>134</v>
      </c>
      <c r="U196" s="155">
        <v>0</v>
      </c>
      <c r="V196" s="155">
        <f t="shared" si="6"/>
        <v>0</v>
      </c>
      <c r="W196" s="155"/>
      <c r="X196" s="155" t="s">
        <v>310</v>
      </c>
      <c r="Y196" s="155" t="s">
        <v>124</v>
      </c>
      <c r="Z196" s="144"/>
      <c r="AA196" s="144"/>
      <c r="AB196" s="144"/>
      <c r="AC196" s="144"/>
      <c r="AD196" s="144"/>
      <c r="AE196" s="144"/>
      <c r="AF196" s="144"/>
      <c r="AG196" s="144" t="s">
        <v>311</v>
      </c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</row>
    <row r="197" spans="1:60" outlineLevel="1" x14ac:dyDescent="0.2">
      <c r="A197" s="168">
        <v>63</v>
      </c>
      <c r="B197" s="169" t="s">
        <v>322</v>
      </c>
      <c r="C197" s="183" t="s">
        <v>323</v>
      </c>
      <c r="D197" s="170" t="s">
        <v>210</v>
      </c>
      <c r="E197" s="171">
        <v>6.4037800000000002</v>
      </c>
      <c r="F197" s="172"/>
      <c r="G197" s="173">
        <f t="shared" si="0"/>
        <v>0</v>
      </c>
      <c r="H197" s="156"/>
      <c r="I197" s="155">
        <f t="shared" si="1"/>
        <v>0</v>
      </c>
      <c r="J197" s="156"/>
      <c r="K197" s="155">
        <f t="shared" si="2"/>
        <v>0</v>
      </c>
      <c r="L197" s="155">
        <v>21</v>
      </c>
      <c r="M197" s="155">
        <f t="shared" si="3"/>
        <v>0</v>
      </c>
      <c r="N197" s="154">
        <v>0</v>
      </c>
      <c r="O197" s="154">
        <f t="shared" si="4"/>
        <v>0</v>
      </c>
      <c r="P197" s="154">
        <v>0</v>
      </c>
      <c r="Q197" s="154">
        <f t="shared" si="5"/>
        <v>0</v>
      </c>
      <c r="R197" s="155"/>
      <c r="S197" s="155" t="s">
        <v>134</v>
      </c>
      <c r="T197" s="155" t="s">
        <v>134</v>
      </c>
      <c r="U197" s="155">
        <v>6.0000000000000001E-3</v>
      </c>
      <c r="V197" s="155">
        <f t="shared" si="6"/>
        <v>0.04</v>
      </c>
      <c r="W197" s="155"/>
      <c r="X197" s="155" t="s">
        <v>310</v>
      </c>
      <c r="Y197" s="155" t="s">
        <v>124</v>
      </c>
      <c r="Z197" s="144"/>
      <c r="AA197" s="144"/>
      <c r="AB197" s="144"/>
      <c r="AC197" s="144"/>
      <c r="AD197" s="144"/>
      <c r="AE197" s="144"/>
      <c r="AF197" s="144"/>
      <c r="AG197" s="144" t="s">
        <v>311</v>
      </c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</row>
    <row r="198" spans="1:60" x14ac:dyDescent="0.2">
      <c r="A198" s="3"/>
      <c r="B198" s="4"/>
      <c r="C198" s="186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v>12</v>
      </c>
      <c r="AF198">
        <v>21</v>
      </c>
      <c r="AG198" t="s">
        <v>102</v>
      </c>
    </row>
    <row r="199" spans="1:60" x14ac:dyDescent="0.2">
      <c r="A199" s="147"/>
      <c r="B199" s="148" t="s">
        <v>31</v>
      </c>
      <c r="C199" s="187"/>
      <c r="D199" s="149"/>
      <c r="E199" s="150"/>
      <c r="F199" s="150"/>
      <c r="G199" s="167">
        <f>G8+G12+G24+G37+G39+G42+G48+G82+G84+G108+G126+G129+G132+G165+G175+G179+G190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f>SUMIF(L7:L197,AE198,G7:G197)</f>
        <v>0</v>
      </c>
      <c r="AF199">
        <f>SUMIF(L7:L197,AF198,G7:G197)</f>
        <v>0</v>
      </c>
      <c r="AG199" t="s">
        <v>324</v>
      </c>
    </row>
    <row r="200" spans="1:60" x14ac:dyDescent="0.2">
      <c r="A200" s="3"/>
      <c r="B200" s="4"/>
      <c r="C200" s="186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3"/>
      <c r="B201" s="4"/>
      <c r="C201" s="186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97" t="s">
        <v>325</v>
      </c>
      <c r="B202" s="297"/>
      <c r="C202" s="298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278"/>
      <c r="B203" s="279"/>
      <c r="C203" s="280"/>
      <c r="D203" s="279"/>
      <c r="E203" s="279"/>
      <c r="F203" s="279"/>
      <c r="G203" s="28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G203" t="s">
        <v>326</v>
      </c>
    </row>
    <row r="204" spans="1:60" x14ac:dyDescent="0.2">
      <c r="A204" s="282"/>
      <c r="B204" s="283"/>
      <c r="C204" s="284"/>
      <c r="D204" s="283"/>
      <c r="E204" s="283"/>
      <c r="F204" s="283"/>
      <c r="G204" s="28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A205" s="282"/>
      <c r="B205" s="283"/>
      <c r="C205" s="284"/>
      <c r="D205" s="283"/>
      <c r="E205" s="283"/>
      <c r="F205" s="283"/>
      <c r="G205" s="28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A206" s="282"/>
      <c r="B206" s="283"/>
      <c r="C206" s="284"/>
      <c r="D206" s="283"/>
      <c r="E206" s="283"/>
      <c r="F206" s="283"/>
      <c r="G206" s="28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 x14ac:dyDescent="0.2">
      <c r="A207" s="286"/>
      <c r="B207" s="287"/>
      <c r="C207" s="288"/>
      <c r="D207" s="287"/>
      <c r="E207" s="287"/>
      <c r="F207" s="287"/>
      <c r="G207" s="289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A208" s="3"/>
      <c r="B208" s="4"/>
      <c r="C208" s="186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3:33" x14ac:dyDescent="0.2">
      <c r="C209" s="188"/>
      <c r="D209" s="10"/>
      <c r="AG209" t="s">
        <v>327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03:G207"/>
    <mergeCell ref="A1:G1"/>
    <mergeCell ref="C2:G2"/>
    <mergeCell ref="C3:G3"/>
    <mergeCell ref="C4:G4"/>
    <mergeCell ref="A202:C202"/>
  </mergeCells>
  <pageMargins left="0.59055118110236204" right="0.196850393700787" top="0.78740157499999996" bottom="0.78740157499999996" header="0.3" footer="0.3"/>
  <pageSetup paperSize="9" orientation="portrait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J64" sqref="J64"/>
    </sheetView>
  </sheetViews>
  <sheetFormatPr defaultRowHeight="12.75" x14ac:dyDescent="0.2"/>
  <cols>
    <col min="1" max="1" width="48.140625" style="209" customWidth="1"/>
    <col min="2" max="2" width="5.7109375" style="210" customWidth="1"/>
    <col min="3" max="3" width="6" style="210" customWidth="1"/>
    <col min="4" max="5" width="14.42578125" style="211" customWidth="1"/>
  </cols>
  <sheetData>
    <row r="1" spans="1:5" ht="33" customHeight="1" thickBot="1" x14ac:dyDescent="0.25">
      <c r="A1" s="299" t="s">
        <v>369</v>
      </c>
      <c r="B1" s="299"/>
      <c r="C1" s="299"/>
      <c r="D1" s="299"/>
      <c r="E1" s="299"/>
    </row>
    <row r="2" spans="1:5" ht="14.45" customHeight="1" x14ac:dyDescent="0.2">
      <c r="A2" s="189" t="s">
        <v>370</v>
      </c>
      <c r="B2" s="190" t="s">
        <v>371</v>
      </c>
      <c r="C2" s="190" t="s">
        <v>372</v>
      </c>
      <c r="D2" s="191" t="s">
        <v>373</v>
      </c>
      <c r="E2" s="192" t="s">
        <v>374</v>
      </c>
    </row>
    <row r="3" spans="1:5" x14ac:dyDescent="0.2">
      <c r="A3" s="193" t="s">
        <v>375</v>
      </c>
      <c r="B3" s="194"/>
      <c r="C3" s="194"/>
      <c r="D3" s="195"/>
      <c r="E3" s="196">
        <f>SUM(E4:E22)</f>
        <v>0</v>
      </c>
    </row>
    <row r="4" spans="1:5" x14ac:dyDescent="0.2">
      <c r="A4" s="197" t="s">
        <v>376</v>
      </c>
      <c r="B4" s="198" t="s">
        <v>377</v>
      </c>
      <c r="C4" s="198">
        <v>1</v>
      </c>
      <c r="D4" s="212">
        <v>0</v>
      </c>
      <c r="E4" s="199">
        <f t="shared" ref="E4:E22" si="0">C4*D4</f>
        <v>0</v>
      </c>
    </row>
    <row r="5" spans="1:5" x14ac:dyDescent="0.2">
      <c r="A5" s="197" t="s">
        <v>378</v>
      </c>
      <c r="B5" s="198" t="s">
        <v>377</v>
      </c>
      <c r="C5" s="198">
        <v>1</v>
      </c>
      <c r="D5" s="212">
        <v>0</v>
      </c>
      <c r="E5" s="199">
        <f t="shared" si="0"/>
        <v>0</v>
      </c>
    </row>
    <row r="6" spans="1:5" x14ac:dyDescent="0.2">
      <c r="A6" s="197" t="s">
        <v>379</v>
      </c>
      <c r="B6" s="198" t="s">
        <v>377</v>
      </c>
      <c r="C6" s="198">
        <v>1</v>
      </c>
      <c r="D6" s="212">
        <v>0</v>
      </c>
      <c r="E6" s="199">
        <f t="shared" si="0"/>
        <v>0</v>
      </c>
    </row>
    <row r="7" spans="1:5" x14ac:dyDescent="0.2">
      <c r="A7" s="197" t="s">
        <v>380</v>
      </c>
      <c r="B7" s="198" t="s">
        <v>143</v>
      </c>
      <c r="C7" s="198">
        <v>10</v>
      </c>
      <c r="D7" s="212">
        <v>0</v>
      </c>
      <c r="E7" s="199">
        <f t="shared" si="0"/>
        <v>0</v>
      </c>
    </row>
    <row r="8" spans="1:5" x14ac:dyDescent="0.2">
      <c r="A8" s="197" t="s">
        <v>381</v>
      </c>
      <c r="B8" s="198" t="s">
        <v>143</v>
      </c>
      <c r="C8" s="198">
        <v>15</v>
      </c>
      <c r="D8" s="212">
        <v>0</v>
      </c>
      <c r="E8" s="199">
        <f t="shared" si="0"/>
        <v>0</v>
      </c>
    </row>
    <row r="9" spans="1:5" x14ac:dyDescent="0.2">
      <c r="A9" s="197" t="s">
        <v>382</v>
      </c>
      <c r="B9" s="198" t="s">
        <v>143</v>
      </c>
      <c r="C9" s="198">
        <v>16</v>
      </c>
      <c r="D9" s="212">
        <v>0</v>
      </c>
      <c r="E9" s="199">
        <f t="shared" si="0"/>
        <v>0</v>
      </c>
    </row>
    <row r="10" spans="1:5" x14ac:dyDescent="0.2">
      <c r="A10" s="197" t="s">
        <v>383</v>
      </c>
      <c r="B10" s="198" t="s">
        <v>143</v>
      </c>
      <c r="C10" s="198">
        <v>8</v>
      </c>
      <c r="D10" s="212">
        <v>0</v>
      </c>
      <c r="E10" s="199">
        <f t="shared" si="0"/>
        <v>0</v>
      </c>
    </row>
    <row r="11" spans="1:5" x14ac:dyDescent="0.2">
      <c r="A11" s="197" t="s">
        <v>384</v>
      </c>
      <c r="B11" s="198" t="s">
        <v>143</v>
      </c>
      <c r="C11" s="198">
        <v>15</v>
      </c>
      <c r="D11" s="212">
        <v>0</v>
      </c>
      <c r="E11" s="199">
        <f t="shared" si="0"/>
        <v>0</v>
      </c>
    </row>
    <row r="12" spans="1:5" x14ac:dyDescent="0.2">
      <c r="A12" s="197" t="s">
        <v>385</v>
      </c>
      <c r="B12" s="198" t="s">
        <v>143</v>
      </c>
      <c r="C12" s="198">
        <v>15</v>
      </c>
      <c r="D12" s="212">
        <v>0</v>
      </c>
      <c r="E12" s="199">
        <f t="shared" si="0"/>
        <v>0</v>
      </c>
    </row>
    <row r="13" spans="1:5" x14ac:dyDescent="0.2">
      <c r="A13" s="197" t="s">
        <v>386</v>
      </c>
      <c r="B13" s="198" t="s">
        <v>387</v>
      </c>
      <c r="C13" s="198">
        <v>2</v>
      </c>
      <c r="D13" s="212">
        <v>0</v>
      </c>
      <c r="E13" s="199">
        <f t="shared" si="0"/>
        <v>0</v>
      </c>
    </row>
    <row r="14" spans="1:5" x14ac:dyDescent="0.2">
      <c r="A14" s="197" t="s">
        <v>388</v>
      </c>
      <c r="B14" s="198" t="s">
        <v>387</v>
      </c>
      <c r="C14" s="198">
        <v>2</v>
      </c>
      <c r="D14" s="212">
        <v>0</v>
      </c>
      <c r="E14" s="199">
        <f t="shared" si="0"/>
        <v>0</v>
      </c>
    </row>
    <row r="15" spans="1:5" x14ac:dyDescent="0.2">
      <c r="A15" s="197" t="s">
        <v>389</v>
      </c>
      <c r="B15" s="198" t="s">
        <v>387</v>
      </c>
      <c r="C15" s="198">
        <v>4</v>
      </c>
      <c r="D15" s="212">
        <v>0</v>
      </c>
      <c r="E15" s="199">
        <f t="shared" si="0"/>
        <v>0</v>
      </c>
    </row>
    <row r="16" spans="1:5" x14ac:dyDescent="0.2">
      <c r="A16" s="197" t="s">
        <v>390</v>
      </c>
      <c r="B16" s="198" t="s">
        <v>387</v>
      </c>
      <c r="C16" s="198">
        <v>2</v>
      </c>
      <c r="D16" s="212">
        <v>0</v>
      </c>
      <c r="E16" s="199">
        <f t="shared" si="0"/>
        <v>0</v>
      </c>
    </row>
    <row r="17" spans="1:5" x14ac:dyDescent="0.2">
      <c r="A17" s="197" t="s">
        <v>391</v>
      </c>
      <c r="B17" s="198" t="s">
        <v>387</v>
      </c>
      <c r="C17" s="198">
        <v>30</v>
      </c>
      <c r="D17" s="212">
        <v>0</v>
      </c>
      <c r="E17" s="199">
        <f t="shared" si="0"/>
        <v>0</v>
      </c>
    </row>
    <row r="18" spans="1:5" x14ac:dyDescent="0.2">
      <c r="A18" s="197" t="s">
        <v>392</v>
      </c>
      <c r="B18" s="198" t="s">
        <v>143</v>
      </c>
      <c r="C18" s="198">
        <v>10</v>
      </c>
      <c r="D18" s="212">
        <v>0</v>
      </c>
      <c r="E18" s="199">
        <f t="shared" si="0"/>
        <v>0</v>
      </c>
    </row>
    <row r="19" spans="1:5" x14ac:dyDescent="0.2">
      <c r="A19" s="197" t="s">
        <v>393</v>
      </c>
      <c r="B19" s="198" t="s">
        <v>377</v>
      </c>
      <c r="C19" s="198">
        <v>1</v>
      </c>
      <c r="D19" s="212">
        <v>0</v>
      </c>
      <c r="E19" s="199">
        <f t="shared" si="0"/>
        <v>0</v>
      </c>
    </row>
    <row r="20" spans="1:5" x14ac:dyDescent="0.2">
      <c r="A20" s="197" t="s">
        <v>394</v>
      </c>
      <c r="B20" s="198" t="s">
        <v>377</v>
      </c>
      <c r="C20" s="198">
        <v>1</v>
      </c>
      <c r="D20" s="212">
        <v>0</v>
      </c>
      <c r="E20" s="199">
        <f t="shared" si="0"/>
        <v>0</v>
      </c>
    </row>
    <row r="21" spans="1:5" x14ac:dyDescent="0.2">
      <c r="A21" s="197" t="s">
        <v>395</v>
      </c>
      <c r="B21" s="198" t="s">
        <v>387</v>
      </c>
      <c r="C21" s="198">
        <v>5</v>
      </c>
      <c r="D21" s="212">
        <v>0</v>
      </c>
      <c r="E21" s="199">
        <f t="shared" si="0"/>
        <v>0</v>
      </c>
    </row>
    <row r="22" spans="1:5" x14ac:dyDescent="0.2">
      <c r="A22" s="197" t="s">
        <v>396</v>
      </c>
      <c r="B22" s="198" t="s">
        <v>387</v>
      </c>
      <c r="C22" s="198">
        <v>5</v>
      </c>
      <c r="D22" s="212">
        <v>0</v>
      </c>
      <c r="E22" s="199">
        <f t="shared" si="0"/>
        <v>0</v>
      </c>
    </row>
    <row r="23" spans="1:5" x14ac:dyDescent="0.2">
      <c r="A23" s="193" t="s">
        <v>397</v>
      </c>
      <c r="B23" s="194"/>
      <c r="C23" s="194"/>
      <c r="D23" s="195"/>
      <c r="E23" s="196">
        <f>SUM(E24:E33)</f>
        <v>0</v>
      </c>
    </row>
    <row r="24" spans="1:5" x14ac:dyDescent="0.2">
      <c r="A24" s="197" t="s">
        <v>398</v>
      </c>
      <c r="B24" s="198" t="s">
        <v>143</v>
      </c>
      <c r="C24" s="198">
        <v>8</v>
      </c>
      <c r="D24" s="212">
        <v>0</v>
      </c>
      <c r="E24" s="199">
        <f t="shared" ref="E24:E33" si="1">C24*D24</f>
        <v>0</v>
      </c>
    </row>
    <row r="25" spans="1:5" x14ac:dyDescent="0.2">
      <c r="A25" s="197" t="s">
        <v>399</v>
      </c>
      <c r="B25" s="198" t="s">
        <v>143</v>
      </c>
      <c r="C25" s="198">
        <v>6</v>
      </c>
      <c r="D25" s="212">
        <v>0</v>
      </c>
      <c r="E25" s="199">
        <f t="shared" si="1"/>
        <v>0</v>
      </c>
    </row>
    <row r="26" spans="1:5" x14ac:dyDescent="0.2">
      <c r="A26" s="197" t="s">
        <v>400</v>
      </c>
      <c r="B26" s="198" t="s">
        <v>143</v>
      </c>
      <c r="C26" s="198">
        <v>6</v>
      </c>
      <c r="D26" s="212">
        <v>0</v>
      </c>
      <c r="E26" s="199">
        <f t="shared" si="1"/>
        <v>0</v>
      </c>
    </row>
    <row r="27" spans="1:5" x14ac:dyDescent="0.2">
      <c r="A27" s="197" t="s">
        <v>401</v>
      </c>
      <c r="B27" s="198" t="s">
        <v>143</v>
      </c>
      <c r="C27" s="198">
        <v>8</v>
      </c>
      <c r="D27" s="212">
        <v>0</v>
      </c>
      <c r="E27" s="199">
        <f t="shared" si="1"/>
        <v>0</v>
      </c>
    </row>
    <row r="28" spans="1:5" x14ac:dyDescent="0.2">
      <c r="A28" s="197" t="s">
        <v>402</v>
      </c>
      <c r="B28" s="198" t="s">
        <v>387</v>
      </c>
      <c r="C28" s="198">
        <v>3</v>
      </c>
      <c r="D28" s="212">
        <v>0</v>
      </c>
      <c r="E28" s="199">
        <f t="shared" si="1"/>
        <v>0</v>
      </c>
    </row>
    <row r="29" spans="1:5" x14ac:dyDescent="0.2">
      <c r="A29" s="197" t="s">
        <v>403</v>
      </c>
      <c r="B29" s="198" t="s">
        <v>387</v>
      </c>
      <c r="C29" s="198">
        <v>7</v>
      </c>
      <c r="D29" s="212">
        <v>0</v>
      </c>
      <c r="E29" s="199">
        <f t="shared" si="1"/>
        <v>0</v>
      </c>
    </row>
    <row r="30" spans="1:5" x14ac:dyDescent="0.2">
      <c r="A30" s="197" t="s">
        <v>404</v>
      </c>
      <c r="B30" s="198" t="s">
        <v>387</v>
      </c>
      <c r="C30" s="198">
        <v>3</v>
      </c>
      <c r="D30" s="212">
        <v>0</v>
      </c>
      <c r="E30" s="199">
        <f t="shared" si="1"/>
        <v>0</v>
      </c>
    </row>
    <row r="31" spans="1:5" x14ac:dyDescent="0.2">
      <c r="A31" s="197" t="s">
        <v>392</v>
      </c>
      <c r="B31" s="198" t="s">
        <v>143</v>
      </c>
      <c r="C31" s="198">
        <v>6</v>
      </c>
      <c r="D31" s="212">
        <v>0</v>
      </c>
      <c r="E31" s="199">
        <f t="shared" si="1"/>
        <v>0</v>
      </c>
    </row>
    <row r="32" spans="1:5" x14ac:dyDescent="0.2">
      <c r="A32" s="197" t="s">
        <v>405</v>
      </c>
      <c r="B32" s="198" t="s">
        <v>377</v>
      </c>
      <c r="C32" s="198">
        <v>1</v>
      </c>
      <c r="D32" s="212">
        <v>0</v>
      </c>
      <c r="E32" s="199">
        <f t="shared" si="1"/>
        <v>0</v>
      </c>
    </row>
    <row r="33" spans="1:5" x14ac:dyDescent="0.2">
      <c r="A33" s="197" t="s">
        <v>406</v>
      </c>
      <c r="B33" s="198" t="s">
        <v>387</v>
      </c>
      <c r="C33" s="198">
        <v>1</v>
      </c>
      <c r="D33" s="212">
        <v>0</v>
      </c>
      <c r="E33" s="199">
        <f t="shared" si="1"/>
        <v>0</v>
      </c>
    </row>
    <row r="34" spans="1:5" x14ac:dyDescent="0.2">
      <c r="A34" s="193" t="s">
        <v>407</v>
      </c>
      <c r="B34" s="194"/>
      <c r="C34" s="194"/>
      <c r="D34" s="195"/>
      <c r="E34" s="196">
        <f>SUM(E35:E36)</f>
        <v>0</v>
      </c>
    </row>
    <row r="35" spans="1:5" x14ac:dyDescent="0.2">
      <c r="A35" s="197" t="s">
        <v>408</v>
      </c>
      <c r="B35" s="198" t="s">
        <v>387</v>
      </c>
      <c r="C35" s="200">
        <v>5</v>
      </c>
      <c r="D35" s="213">
        <v>0</v>
      </c>
      <c r="E35" s="199">
        <f>C35*D35</f>
        <v>0</v>
      </c>
    </row>
    <row r="36" spans="1:5" x14ac:dyDescent="0.2">
      <c r="A36" s="197" t="s">
        <v>409</v>
      </c>
      <c r="B36" s="198" t="s">
        <v>387</v>
      </c>
      <c r="C36" s="200">
        <v>5</v>
      </c>
      <c r="D36" s="213">
        <v>0</v>
      </c>
      <c r="E36" s="199">
        <f>C36*D36</f>
        <v>0</v>
      </c>
    </row>
    <row r="37" spans="1:5" x14ac:dyDescent="0.2">
      <c r="A37" s="193" t="s">
        <v>410</v>
      </c>
      <c r="B37" s="194"/>
      <c r="C37" s="194"/>
      <c r="D37" s="195"/>
      <c r="E37" s="196">
        <f>SUM(E38:E54)</f>
        <v>0</v>
      </c>
    </row>
    <row r="38" spans="1:5" x14ac:dyDescent="0.2">
      <c r="A38" s="197" t="s">
        <v>411</v>
      </c>
      <c r="B38" s="198" t="s">
        <v>387</v>
      </c>
      <c r="C38" s="198">
        <v>5</v>
      </c>
      <c r="D38" s="213">
        <v>0</v>
      </c>
      <c r="E38" s="199">
        <f t="shared" ref="E38:E47" si="2">C38*D38</f>
        <v>0</v>
      </c>
    </row>
    <row r="39" spans="1:5" x14ac:dyDescent="0.2">
      <c r="A39" s="197" t="s">
        <v>412</v>
      </c>
      <c r="B39" s="198" t="s">
        <v>387</v>
      </c>
      <c r="C39" s="198">
        <v>5</v>
      </c>
      <c r="D39" s="213">
        <v>0</v>
      </c>
      <c r="E39" s="199">
        <f t="shared" si="2"/>
        <v>0</v>
      </c>
    </row>
    <row r="40" spans="1:5" x14ac:dyDescent="0.2">
      <c r="A40" s="197" t="s">
        <v>413</v>
      </c>
      <c r="B40" s="198" t="s">
        <v>387</v>
      </c>
      <c r="C40" s="198">
        <v>5</v>
      </c>
      <c r="D40" s="213">
        <v>0</v>
      </c>
      <c r="E40" s="199">
        <f t="shared" si="2"/>
        <v>0</v>
      </c>
    </row>
    <row r="41" spans="1:5" x14ac:dyDescent="0.2">
      <c r="A41" s="197" t="s">
        <v>414</v>
      </c>
      <c r="B41" s="198" t="s">
        <v>387</v>
      </c>
      <c r="C41" s="198">
        <v>5</v>
      </c>
      <c r="D41" s="212">
        <v>0</v>
      </c>
      <c r="E41" s="199">
        <f t="shared" si="2"/>
        <v>0</v>
      </c>
    </row>
    <row r="42" spans="1:5" x14ac:dyDescent="0.2">
      <c r="A42" s="201" t="s">
        <v>415</v>
      </c>
      <c r="B42" s="200" t="s">
        <v>387</v>
      </c>
      <c r="C42" s="200">
        <v>2</v>
      </c>
      <c r="D42" s="213">
        <v>0</v>
      </c>
      <c r="E42" s="202">
        <f t="shared" si="2"/>
        <v>0</v>
      </c>
    </row>
    <row r="43" spans="1:5" x14ac:dyDescent="0.2">
      <c r="A43" s="201" t="s">
        <v>416</v>
      </c>
      <c r="B43" s="200" t="s">
        <v>387</v>
      </c>
      <c r="C43" s="200">
        <v>2</v>
      </c>
      <c r="D43" s="213">
        <v>0</v>
      </c>
      <c r="E43" s="202">
        <f t="shared" si="2"/>
        <v>0</v>
      </c>
    </row>
    <row r="44" spans="1:5" x14ac:dyDescent="0.2">
      <c r="A44" s="201" t="s">
        <v>417</v>
      </c>
      <c r="B44" s="200" t="s">
        <v>387</v>
      </c>
      <c r="C44" s="200">
        <v>2</v>
      </c>
      <c r="D44" s="213">
        <v>0</v>
      </c>
      <c r="E44" s="202">
        <f t="shared" si="2"/>
        <v>0</v>
      </c>
    </row>
    <row r="45" spans="1:5" x14ac:dyDescent="0.2">
      <c r="A45" s="201" t="s">
        <v>418</v>
      </c>
      <c r="B45" s="200" t="s">
        <v>387</v>
      </c>
      <c r="C45" s="200">
        <v>2</v>
      </c>
      <c r="D45" s="212">
        <v>0</v>
      </c>
      <c r="E45" s="202">
        <f t="shared" si="2"/>
        <v>0</v>
      </c>
    </row>
    <row r="46" spans="1:5" x14ac:dyDescent="0.2">
      <c r="A46" s="201" t="s">
        <v>396</v>
      </c>
      <c r="B46" s="200" t="s">
        <v>387</v>
      </c>
      <c r="C46" s="200">
        <v>2</v>
      </c>
      <c r="D46" s="212">
        <v>0</v>
      </c>
      <c r="E46" s="202">
        <f t="shared" si="2"/>
        <v>0</v>
      </c>
    </row>
    <row r="47" spans="1:5" x14ac:dyDescent="0.2">
      <c r="A47" s="201" t="s">
        <v>419</v>
      </c>
      <c r="B47" s="200" t="s">
        <v>387</v>
      </c>
      <c r="C47" s="200">
        <v>6</v>
      </c>
      <c r="D47" s="213">
        <v>0</v>
      </c>
      <c r="E47" s="202">
        <f t="shared" si="2"/>
        <v>0</v>
      </c>
    </row>
    <row r="48" spans="1:5" x14ac:dyDescent="0.2">
      <c r="A48" s="203" t="s">
        <v>420</v>
      </c>
      <c r="B48" s="204" t="s">
        <v>387</v>
      </c>
      <c r="C48" s="204">
        <v>2</v>
      </c>
      <c r="D48" s="213">
        <v>0</v>
      </c>
      <c r="E48" s="202">
        <f>D48*C48</f>
        <v>0</v>
      </c>
    </row>
    <row r="49" spans="1:5" x14ac:dyDescent="0.2">
      <c r="A49" s="203" t="s">
        <v>421</v>
      </c>
      <c r="B49" s="204" t="s">
        <v>387</v>
      </c>
      <c r="C49" s="204">
        <v>2</v>
      </c>
      <c r="D49" s="212">
        <v>0</v>
      </c>
      <c r="E49" s="202">
        <f>D49*C49</f>
        <v>0</v>
      </c>
    </row>
    <row r="50" spans="1:5" x14ac:dyDescent="0.2">
      <c r="A50" s="203" t="s">
        <v>422</v>
      </c>
      <c r="B50" s="204" t="s">
        <v>387</v>
      </c>
      <c r="C50" s="204">
        <v>2</v>
      </c>
      <c r="D50" s="212">
        <v>0</v>
      </c>
      <c r="E50" s="202">
        <f>D50*C50</f>
        <v>0</v>
      </c>
    </row>
    <row r="51" spans="1:5" x14ac:dyDescent="0.2">
      <c r="A51" s="201" t="s">
        <v>423</v>
      </c>
      <c r="B51" s="200" t="s">
        <v>387</v>
      </c>
      <c r="C51" s="200">
        <v>2</v>
      </c>
      <c r="D51" s="212">
        <v>0</v>
      </c>
      <c r="E51" s="202">
        <f>C51*D51</f>
        <v>0</v>
      </c>
    </row>
    <row r="52" spans="1:5" x14ac:dyDescent="0.2">
      <c r="A52" s="201" t="s">
        <v>424</v>
      </c>
      <c r="B52" s="200" t="s">
        <v>377</v>
      </c>
      <c r="C52" s="200">
        <v>1</v>
      </c>
      <c r="D52" s="212">
        <v>0</v>
      </c>
      <c r="E52" s="202">
        <f>SUM(D52*1)</f>
        <v>0</v>
      </c>
    </row>
    <row r="53" spans="1:5" x14ac:dyDescent="0.2">
      <c r="A53" s="201" t="s">
        <v>425</v>
      </c>
      <c r="B53" s="200" t="s">
        <v>377</v>
      </c>
      <c r="C53" s="200">
        <v>1</v>
      </c>
      <c r="D53" s="212">
        <v>0</v>
      </c>
      <c r="E53" s="202">
        <f>SUM(D53*1)</f>
        <v>0</v>
      </c>
    </row>
    <row r="54" spans="1:5" x14ac:dyDescent="0.2">
      <c r="A54" s="201" t="s">
        <v>426</v>
      </c>
      <c r="B54" s="200" t="s">
        <v>377</v>
      </c>
      <c r="C54" s="200">
        <v>1</v>
      </c>
      <c r="D54" s="212">
        <v>0</v>
      </c>
      <c r="E54" s="202">
        <f>SUM(D54*1)</f>
        <v>0</v>
      </c>
    </row>
    <row r="55" spans="1:5" ht="13.5" thickBot="1" x14ac:dyDescent="0.25">
      <c r="A55" s="205" t="s">
        <v>427</v>
      </c>
      <c r="B55" s="206"/>
      <c r="C55" s="206"/>
      <c r="D55" s="207"/>
      <c r="E55" s="208">
        <f>E3+E23+E34+E37</f>
        <v>0</v>
      </c>
    </row>
  </sheetData>
  <mergeCells count="1">
    <mergeCell ref="A1:E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BDB5C4-A888-4375-874C-CFD0B1C53A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22E7A9-1C90-4EF3-865D-633A28DB7FAE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5230E4D-0558-467A-9142-C4F9DCA58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Stavba</vt:lpstr>
      <vt:lpstr>VzorPolozky</vt:lpstr>
      <vt:lpstr>01 01 Pol</vt:lpstr>
      <vt:lpstr>02 02 Pol</vt:lpstr>
      <vt:lpstr>ZTI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02 Pol'!Názvy_tisku</vt:lpstr>
      <vt:lpstr>oadresa</vt:lpstr>
      <vt:lpstr>Stavba!Objednatel</vt:lpstr>
      <vt:lpstr>Stavba!Objekt</vt:lpstr>
      <vt:lpstr>'01 01 Pol'!Oblast_tisku</vt:lpstr>
      <vt:lpstr>'02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Zuska</cp:lastModifiedBy>
  <cp:lastPrinted>2019-03-19T12:27:02Z</cp:lastPrinted>
  <dcterms:created xsi:type="dcterms:W3CDTF">2009-04-08T07:15:50Z</dcterms:created>
  <dcterms:modified xsi:type="dcterms:W3CDTF">2024-07-17T07:40:19Z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