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1465" windowHeight="11610" tabRatio="500" activeTab="1"/>
  </bookViews>
  <sheets>
    <sheet name="VV souhrn" sheetId="5" r:id="rId1"/>
    <sheet name="Rozpočet" sheetId="4" r:id="rId2"/>
  </sheets>
  <definedNames>
    <definedName name="CenaCelkemVypocet" localSheetId="0">'VV souhrn'!$I$39</definedName>
    <definedName name="DPHSni">#REF!</definedName>
    <definedName name="DPHZakl">'VV souhrn'!$G$23</definedName>
    <definedName name="Mena">'VV souhrn'!$J$26</definedName>
    <definedName name="_xlnm.Print_Area">#REF!</definedName>
    <definedName name="Print_Area___0">"$bez.$#REF!$#REF!:$bez.$#REF!$#REF!"</definedName>
    <definedName name="_xlnm.Print_Titles">"$#REF!.$A$1:$#REF!.$IV$3"</definedName>
    <definedName name="SazbaDPH1" localSheetId="0">#REF!</definedName>
    <definedName name="SazbaDPH2" localSheetId="0">'VV souhrn'!$E$22</definedName>
    <definedName name="Z_1E8618C1_1B4D_11D4_B32D_0050046A422B__wvu_PrintTitles">#REF!</definedName>
    <definedName name="Z_1E8618C1_1B4D_11D4_B32D_0050046A422B__wvu_PrintTitles___0">"$bez.$#REF!$#REF!:$bez.$#REF!$#REF!"</definedName>
    <definedName name="Z_1E8618C1_1B4D_11D4_B32D_0050046A422B__wvu_Rows">#REF!</definedName>
    <definedName name="Z_1E8618C1_1B4D_11D4_B32D_0050046A422B__wvu_Rows___0">"$bez.$#REF!$#REF!:$bez.$#REF!$#REF!"</definedName>
    <definedName name="Z_65AC2F60_1B4A_11D4_81C5_0050046A4233__wvu_PrintTitles">#REF!</definedName>
    <definedName name="Z_65AC2F60_1B4A_11D4_81C5_0050046A4233__wvu_PrintTitles___0">"$bez.$#REF!$#REF!:$bez.$#REF!$#REF!"</definedName>
    <definedName name="Z_65AC2F60_1B4A_11D4_81C5_0050046A4233__wvu_Rows">#REF!</definedName>
    <definedName name="Z_65AC2F60_1B4A_11D4_81C5_0050046A4233__wvu_Rows___0">"$bez.$#REF!$#REF!:$bez.$#REF!$#REF!"</definedName>
    <definedName name="ZakladDPHSni">#REF!</definedName>
    <definedName name="ZakladDPHSniVypocet" localSheetId="0">'VV souhrn'!$F$39</definedName>
    <definedName name="ZakladDPHZakl">'VV souhrn'!$G$22</definedName>
    <definedName name="ZakladDPHZaklVypocet" localSheetId="0">'VV souhrn'!$G$39</definedName>
    <definedName name="_xlnm.Print_Titles" localSheetId="1">'Rozpočet'!$1:$1</definedName>
  </definedNames>
  <calcPr calcId="162913"/>
</workbook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rgb="FF000000"/>
            <rFont val="Tahoma"/>
            <family val="2"/>
          </rPr>
          <t>Název</t>
        </r>
      </text>
    </comment>
    <comment ref="I11" authorId="0">
      <text>
        <r>
          <rPr>
            <sz val="9"/>
            <color rgb="FF000000"/>
            <rFont val="Tahoma"/>
            <family val="2"/>
          </rPr>
          <t>IČO</t>
        </r>
      </text>
    </comment>
    <comment ref="D12" authorId="0">
      <text>
        <r>
          <rPr>
            <sz val="9"/>
            <color rgb="FF000000"/>
            <rFont val="Tahoma"/>
            <family val="2"/>
          </rPr>
          <t>Ulice</t>
        </r>
      </text>
    </comment>
    <comment ref="I12" authorId="0">
      <text>
        <r>
          <rPr>
            <sz val="9"/>
            <color rgb="FF000000"/>
            <rFont val="Tahoma"/>
            <family val="2"/>
          </rPr>
          <t>DIČ</t>
        </r>
      </text>
    </comment>
    <comment ref="D13" authorId="0">
      <text>
        <r>
          <rPr>
            <sz val="9"/>
            <color rgb="FF000000"/>
            <rFont val="Tahoma"/>
            <family val="2"/>
          </rPr>
          <t>PSČ</t>
        </r>
      </text>
    </comment>
    <comment ref="E13" authorId="1">
      <text>
        <r>
          <rPr>
            <sz val="9"/>
            <color rgb="FF000000"/>
            <rFont val="Tahoma"/>
            <family val="2"/>
          </rPr>
          <t>Místo</t>
        </r>
      </text>
    </comment>
  </commentList>
</comments>
</file>

<file path=xl/sharedStrings.xml><?xml version="1.0" encoding="utf-8"?>
<sst xmlns="http://schemas.openxmlformats.org/spreadsheetml/2006/main" count="362" uniqueCount="197">
  <si>
    <t>hod</t>
  </si>
  <si>
    <t>Číslo pozice</t>
  </si>
  <si>
    <t>POPIS VÝKONU</t>
  </si>
  <si>
    <t>Měrná jednotka</t>
  </si>
  <si>
    <t>Množství</t>
  </si>
  <si>
    <t>Jednotková cena</t>
  </si>
  <si>
    <t>sada</t>
  </si>
  <si>
    <t>ks</t>
  </si>
  <si>
    <t>1</t>
  </si>
  <si>
    <t>Rekognoskace prostoru před zahájením montáže - rozvodna vn</t>
  </si>
  <si>
    <t>Kompletní zarážka koleček transformátoru</t>
  </si>
  <si>
    <t>2</t>
  </si>
  <si>
    <t>3</t>
  </si>
  <si>
    <t>6</t>
  </si>
  <si>
    <t>7</t>
  </si>
  <si>
    <t>8</t>
  </si>
  <si>
    <t>9</t>
  </si>
  <si>
    <t>10</t>
  </si>
  <si>
    <t>11</t>
  </si>
  <si>
    <t>12</t>
  </si>
  <si>
    <t>Celkem bez DPH:</t>
  </si>
  <si>
    <t>%</t>
  </si>
  <si>
    <t>Investor : Starez-sport, a.s., Křídlovická 911/34, 603 00, Brno</t>
  </si>
  <si>
    <t>Část : Podklad po výběr zhotovitele</t>
  </si>
  <si>
    <t xml:space="preserve">Jeřábnické práce, montážní mechanismy </t>
  </si>
  <si>
    <t>Doprava materiálu a osob - všeobecně</t>
  </si>
  <si>
    <t>Zařízení staveniště zhotovitele, pojištění  - všeobecně</t>
  </si>
  <si>
    <t>ekologická likvidace demontovaného materiálu</t>
  </si>
  <si>
    <t>m</t>
  </si>
  <si>
    <t>4</t>
  </si>
  <si>
    <t>5</t>
  </si>
  <si>
    <t xml:space="preserve">Montáže bez materiálu dodávaného </t>
  </si>
  <si>
    <t>drobný montážní a rozvaděčový materiál a obnovující materiál ( spojovací materiál, barva, ředidlo, štítky, atd. )</t>
  </si>
  <si>
    <t>13</t>
  </si>
  <si>
    <t>Rozvodna VN - 22kV</t>
  </si>
  <si>
    <t>14</t>
  </si>
  <si>
    <t>15</t>
  </si>
  <si>
    <t>16</t>
  </si>
  <si>
    <t>17</t>
  </si>
  <si>
    <t>drobný montážní materiál a obnovující materiál ( spojovací materiál, barva, ředidlo, štítky, atd. )</t>
  </si>
  <si>
    <t>18</t>
  </si>
  <si>
    <t>Montáže bez materiálu dodávaného v rozvodně vn</t>
  </si>
  <si>
    <t>19</t>
  </si>
  <si>
    <t>20</t>
  </si>
  <si>
    <t>Výměna trafa T2/1000kVA za trafo T2/1250kVA v objektu Rondo Brno</t>
  </si>
  <si>
    <t>nezbytné úpravy stávajícího 6. pole vn rozvaděče</t>
  </si>
  <si>
    <t>demontáž stávající pojistkové vn patrony J25-40A</t>
  </si>
  <si>
    <t>pojistková vn patrona J25-50A</t>
  </si>
  <si>
    <t>nastavení a kontrola parametrů v rozvaděči vn pro nové trafo T2 ( 1250kVA, 22/0,4kV )</t>
  </si>
  <si>
    <t>revize provedených úprav ve vn rozvaděči - 6. pole</t>
  </si>
  <si>
    <t>Stanoviště trafa T2 -1000kVA, resp. T2 -1250kVA</t>
  </si>
  <si>
    <t>Rekognoskace prostoru kobky trafa před zahájením demontáže/montáže - stanoviště trafa T2</t>
  </si>
  <si>
    <t>demontáž stávajícího trafa T2/1000kVA, 22/0,4kV, vč. vyvezení mimo kobku stanoviště na místo, které určí investor ( do 30m )</t>
  </si>
  <si>
    <t>ekologická likvidace stávajícího suchého trafa T2-1000kVA, a dalšího drobného demontovaného materiálu</t>
  </si>
  <si>
    <t>Suchý trafnsformátor T2 -1250kVA, 22/0,4kV, Dyn1, s hliníkovým vinutím, dle požadavků Ecodesign 2, vnitřní provedení</t>
  </si>
  <si>
    <t>připojení stávající vn kabeláže na primár trafa T2 (  nebude-li možné, použít novou sadu vn koncovek - viz. dále )</t>
  </si>
  <si>
    <t>pozinkovaná ocel konstrukční - všeobecně</t>
  </si>
  <si>
    <t>kg</t>
  </si>
  <si>
    <t>21</t>
  </si>
  <si>
    <t>Kabelové oko CU 150</t>
  </si>
  <si>
    <t>Vodič NSGAFOU150mm2 ( nová nn kabeláž sekundární strany trafa T2-1250kVA k RM2 ), 4x(3x) + 3x(1x )</t>
  </si>
  <si>
    <t>ekologická likvidace demontovaného vodiče NSGAFOU 150mm2</t>
  </si>
  <si>
    <t>Příchytka SONAP 637590 ( na stojan )</t>
  </si>
  <si>
    <t>23</t>
  </si>
  <si>
    <t>Pozinkovaný spray</t>
  </si>
  <si>
    <t xml:space="preserve">demontáž stávajícího vodiče NSGAFOU 150mm2 ( původní nn kabeláže mezi T2-RM2 ),   3x(3)+2x(1), uložená na roštu ( jsou krátké ),  náročné práce na žebříku 3m </t>
  </si>
  <si>
    <t>zpětná montáž - připojení stávající kabeláže signalizační na nové trafo T2/1250kVA, 22/0,4kV, se zvýšenou opatrnosí, aby nedošlo k poškození, byla -li původně natažena</t>
  </si>
  <si>
    <t>25</t>
  </si>
  <si>
    <t>měřící kabel CYKFY-J 7Cx1,5mm2, mezi trafem T2 a přívodním polem rozvaděče RM2.1 – pro  nový vyhodnocovací přístroj ( TSX1 )</t>
  </si>
  <si>
    <t>uložení nové nn kabeláže na stávající rošty v kabelovém prostoru ( náročné práce na žebříku 3m )</t>
  </si>
  <si>
    <t>Nastavení parametrů na transformátoru T2 a uvedení do provozu</t>
  </si>
  <si>
    <t>vydání technické dokumentace k trafu T2-1250kVA, 22/0,4kV</t>
  </si>
  <si>
    <t>26</t>
  </si>
  <si>
    <t>Montáže bez materiálu dodávaného</t>
  </si>
  <si>
    <t>drobné práce v rozvodně vn ( odstranění a zpětné uložení  dielektrického koberce,  atd. )</t>
  </si>
  <si>
    <t>zabezpečení vypnutého stavu v rozvodně vn - pro vývodní 6. pole vn rozvaděče</t>
  </si>
  <si>
    <t>zpětné zapnutí vn rozvaděče ( v průběhu a po ukončení celkové montáže trafa T2 )</t>
  </si>
  <si>
    <t>demontáž - odpojení a zabezpečení stávající vn kabeláže stávajícího trafa T2/1000kVA, 22/0,4kV, se zvýšenou opatrností, aby nedošlo k poškození</t>
  </si>
  <si>
    <t>demontáž - oboustranné odpojení stávající nn kabeláže  nn od stávajícího trafa T2/1000kVA, 22/0,4kV a v přívodním poli rozvaděče RM2</t>
  </si>
  <si>
    <t>demontáž - odpojení stávající kabeláže signalizační  od stávajícího trafa T2/1000kVA, 22/0,4kV, se zvýšenou opatrností, aby nedošlo k poškození</t>
  </si>
  <si>
    <t>demontáž - odpojení stávajícího přizemnění od stávajícího trafa T2/1000kVA, 22/0,4kV, se zvýšenou opatrností, aby nedošlo k poškození</t>
  </si>
  <si>
    <t xml:space="preserve">běžné vyčistění prostoru kobky cca 4,5x2,5m ( vč. prostupů do kabelového prostoru ) - stanoviště trafa T2 </t>
  </si>
  <si>
    <t>vytvarování stávajících konců primárních kabelů 22-AXEKVCEY 1x70mm2 pro zpětné připojení na nové trafo T2, se zvýšenou opatrností</t>
  </si>
  <si>
    <t>27</t>
  </si>
  <si>
    <t>Pozinkovaný pásek FeZn 30x4mm ( všeobecně - rezerva )</t>
  </si>
  <si>
    <t>28</t>
  </si>
  <si>
    <t>Svorka SR03 pásek - drát</t>
  </si>
  <si>
    <t>29</t>
  </si>
  <si>
    <t>Svorka SR02 pásek - pásek</t>
  </si>
  <si>
    <t>zpětná montáž - připojení stávajícího přizemnění ( s doplněním ) na nové trafo T2/1250kVA, 22/0,4kV, se zvýšenou opatrností, aby nedošlo k poškození</t>
  </si>
  <si>
    <t>Pozinkovaný drát FeZn 8mm ( všeobecně - rezerva )</t>
  </si>
  <si>
    <t>Elektroda svařovací ER113</t>
  </si>
  <si>
    <t>22</t>
  </si>
  <si>
    <t>24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</si>
  <si>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</si>
  <si>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</si>
  <si>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</si>
  <si>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</si>
  <si>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</si>
  <si>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</si>
  <si>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</si>
  <si>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</si>
  <si>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</si>
  <si>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</si>
  <si>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kabelová vn koncovka ( pro 22-AXEKVCEY 1x70mm2 ) - připojení na trafo T2-1250kVA ( rezerva )</t>
  </si>
  <si>
    <t>Pozinkovaný rošt RZ4-3 ( na stojan a podlahu stanoviště trafa ), vč. ukotvení</t>
  </si>
  <si>
    <t>Příchytka SONAP 637590 ( pro nový rošet a doplnění stávající trasy roštu v kabelovém prostoru  )</t>
  </si>
  <si>
    <t>stojanová nosná konstrukce ( stejná jako u trafa T1 ) pro vyvedení sekundárních vodičů - pozinkovaná ocel konstrukční  ( UE5, UE6,8, L50/50, atd. ), vč. spec. příchytek nn kabelů, spojovacího a kotvícího materálu</t>
  </si>
  <si>
    <t>úpravy v přívodním poli ohledně napojení nové nn kabeláže, viz. výše</t>
  </si>
  <si>
    <t>zhotovení výřezu ve dveřích přívodního pole pro display nového vyhodnocovacího přístroje ( TSX1 )</t>
  </si>
  <si>
    <t>osazení nového kontrolního přístroje TSX1 trafa T2  ( čidlo je součástí nového trafa T2 do dveří přívodního pole RM2, přístroj je jeho příbalem ( obdobně jako u RM1 )</t>
  </si>
  <si>
    <t>připojení nového měřícího kabelu ( 1x CYKFY 5Cx1,5mm2 ) do přístroje TSX1 od trafa T2, viz. výše</t>
  </si>
  <si>
    <t>demontáž a zpětná montáž stávajícího dielektrického koberce a záklopu kabelového kanálu mezi RM2 ( přívodní pole ) a rozvaděčem RA01 ( pole 1 )</t>
  </si>
  <si>
    <t>demontáž a zpětná montáž stávajícího dielektrického koberce a záklopu kabelového kanálu před RM2 ( přívodní pole )</t>
  </si>
  <si>
    <t>AL pasovina 40/10 pro zhotovení praporců ( vč. nátěru ) připojení stávající vn kabeláže na " nově  situované " připojovací primární izolátory vn  trafa T2-1250kVA( obdoba praporců jak u loni rekonstruovaného trafa T1-1000kVA )</t>
  </si>
  <si>
    <t>přenastavení parametrů nového hlavního jističe FA2.1 z hodnoty 1440A na hodnotu 1600A</t>
  </si>
  <si>
    <t>připojení nového datového kabelu (  JYSTY 2x2x0,8 ) do přístroje TSX1 od trafa T2, viz. výše ( připojení druhého konce v RA01 zajistí investor )</t>
  </si>
  <si>
    <t>datový kabel JYSTY 2x2x0,8 z nového vyhodnocovacího přístroje TSX1 dv RM2 do stávajícího rozvaděče ASŘ ( označený RA01 ), uložený ve stávajícím kabelovém kanále</t>
  </si>
  <si>
    <t>úprava zapojení ovládání hlavního jističe FA2.1 v přívodním poli RM2 - vypnutí při překročení dovoleného oteplení trafa T2 ( kontakt z vyhodnocovacího přístroje TSX1 ), včetně kopírovacích prvků, drátování a dalších  nutných úprav a materiálu</t>
  </si>
  <si>
    <t>drobný montážní a rozvaděčový materiál ( štítky, atd. )</t>
  </si>
  <si>
    <t>tabulka na dveře trafokomory s textem : Stanoviště transformátoru T2 - 1250kVA, 22/0,4kV, vč. demontáže původní tabulky</t>
  </si>
  <si>
    <t xml:space="preserve">účast projektanata na montáži </t>
  </si>
  <si>
    <t>zakreslení provedených změn do stávajícího Přehledového schéma nn v rozvodně nn</t>
  </si>
  <si>
    <t>zakreslení změn do stávajícího Přehledového schéma vn v rozvodně vn</t>
  </si>
  <si>
    <t>Rekognoskace prostoru stávající rozvodny nn ( RM2 )</t>
  </si>
  <si>
    <t>Rekognoskace prostoru stávající rozvodny nn ( RM1 - RM2 )</t>
  </si>
  <si>
    <t>ekologická likvidace demontované pasoviny</t>
  </si>
  <si>
    <t>demontáž stávající vývodní CU pasoviny ze stávajícícho pojistkového odpínače QSU2 v RM2</t>
  </si>
  <si>
    <t>Měřící trafo proudu násuvné CLA  400/5A, tř.př. 0,5/ 10VA</t>
  </si>
  <si>
    <t>ekologická likvidace odříznutých vodičů NSGAFOU</t>
  </si>
  <si>
    <t>kabelová spojka Raychem pro kabel AYKY 3x240+120</t>
  </si>
  <si>
    <t>kabelové AL oko 240, lisovací</t>
  </si>
  <si>
    <t>kabelové AL oko 120, lisovací</t>
  </si>
  <si>
    <t>kabel AYKY 3x240+120 ( pro prodloužení původních kabelů do RM2 na QSU2 )</t>
  </si>
  <si>
    <t>zpětná montáž stávajícího elekroměru pro " krasohalu " v rozvaděči RM2 ( pole 2 ), vč. nutných úprav a drobného materiálu</t>
  </si>
  <si>
    <t>demontáž a zpětná montáž stávajícího dielektrického koberce a záklopu kabelového kanálu před RM1 a RM2 ( pole 1 a pole 10 )</t>
  </si>
  <si>
    <t>odpojení vodičů NSGAFOU z odpínače QSU3 v RM2 ( pole 2 )</t>
  </si>
  <si>
    <t>odříznutí vodičů NSGAFOU od kabelů 1x AYKY 3x240+120 ( pod rozvaděčem RM1  - v kabelovém prostoru - pole 10</t>
  </si>
  <si>
    <t>Příchytka SONAP 637590</t>
  </si>
  <si>
    <t>demontáž stávajícího elekroměru pro " krasohalu " v rozvaděči RM1 ( pole 10 )</t>
  </si>
  <si>
    <t>Výchozí revize - provedených úprav</t>
  </si>
  <si>
    <t>zabezpečení el. výzbroje, po demontážích, v rozvaděči RM1 ( pole 10 )</t>
  </si>
  <si>
    <t>40</t>
  </si>
  <si>
    <t>41</t>
  </si>
  <si>
    <t>Hlavní rozvaděč RM2 - ůpravy s přepojením T2</t>
  </si>
  <si>
    <t>Rozvaděč RM1 a RM2 - úpravy s přepojení " krasohaly "</t>
  </si>
  <si>
    <t>nová CU pasovina pro napojení " krasohaly " 400A, připojení pro kabely 2x AYKY 3x240+120, na pojistkový odpínač QSU2 ( RM2 pole 2 )</t>
  </si>
  <si>
    <r>
      <t xml:space="preserve">Poznámka 1 </t>
    </r>
    <r>
      <rPr>
        <sz val="12"/>
        <rFont val="Arial CE"/>
        <family val="2"/>
      </rPr>
      <t>: případné konzultace ( navýšení odběru resp. měření ) s distributorem, nejsou předmětem této části - zajišťuje investor.</t>
    </r>
  </si>
  <si>
    <r>
      <t xml:space="preserve">Poznámka2 </t>
    </r>
    <r>
      <rPr>
        <sz val="12"/>
        <rFont val="Arial CE"/>
        <family val="2"/>
      </rPr>
      <t>: projektant dopuručuje, aby v rámci výběru dodavatele byla povinná návštěva, ucházejících se firem, na místě samém, s o hledem na značnou technickou, časovou, atd. náročnost této akce.</t>
    </r>
  </si>
  <si>
    <t>Výchozí revize</t>
  </si>
  <si>
    <t>účast projektanata na montáži</t>
  </si>
  <si>
    <t>43</t>
  </si>
  <si>
    <t>úpravy ve stávající trase - rošt v kabelovém prostoru ( pro prodloužené kabely ), ve složitých prostorových podmínkách + žebřík 3m</t>
  </si>
  <si>
    <t>VYPLŇTE - ŽLUTĚ VYZNAČENÉ BUŇKY</t>
  </si>
  <si>
    <t>#RTSROZP#</t>
  </si>
  <si>
    <t>Stavba:</t>
  </si>
  <si>
    <t>Objekt:</t>
  </si>
  <si>
    <t>Rozpočet:</t>
  </si>
  <si>
    <t>Objednatel:</t>
  </si>
  <si>
    <t>IČO:</t>
  </si>
  <si>
    <t>DIČ:</t>
  </si>
  <si>
    <t>Projektant:</t>
  </si>
  <si>
    <t>Zhotovitel:</t>
  </si>
  <si>
    <t>Rozpis ceny</t>
  </si>
  <si>
    <t>Celkem</t>
  </si>
  <si>
    <t>VN</t>
  </si>
  <si>
    <t>Rekapitulace daní</t>
  </si>
  <si>
    <t>Cena celkem bez DPH</t>
  </si>
  <si>
    <t xml:space="preserve">Základní DPH </t>
  </si>
  <si>
    <t>Zaokrouhlení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</si>
  <si>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</si>
  <si>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</si>
  <si>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</si>
  <si>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</si>
  <si>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</si>
  <si>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</si>
  <si>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</si>
  <si>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</si>
  <si>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</si>
  <si>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</si>
  <si>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</si>
  <si>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</si>
  <si>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</si>
  <si>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01</t>
  </si>
  <si>
    <t>Oprava sprch místnost č. 1.19</t>
  </si>
  <si>
    <t>Stavební část</t>
  </si>
  <si>
    <t>Celkem za stavbu</t>
  </si>
  <si>
    <t>HALA RONDO</t>
  </si>
  <si>
    <t>Položkový rozpočet  - Výměna trafa T2/1000kVA za trafo T2/1250kVA    HALA RONDO</t>
  </si>
  <si>
    <t>STAREZ - SPORT, a.s.</t>
  </si>
  <si>
    <t>CZ 26932211</t>
  </si>
  <si>
    <t>Vypracoval: Ing. Hrdlička</t>
  </si>
  <si>
    <t>603 00</t>
  </si>
  <si>
    <t>Brno</t>
  </si>
  <si>
    <t>Křídlovická 911/34</t>
  </si>
  <si>
    <t>Cena bez DPH</t>
  </si>
  <si>
    <t>Pokyny: vyplňte žlutě vyznačené buňky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</si>
</sst>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\ _K_č"/>
    <numFmt numFmtId="165" formatCode="#,##0.00\ &quot;Kč&quot;"/>
  </numFmts>
  <fonts count="21">
    <font>
      <sz val="12"/>
      <name val="formata"/>
      <family val="2"/>
    </font>
    <font>
      <sz val="10"/>
      <name val="Arial"/>
      <family val="2"/>
    </font>
    <font>
      <b/>
      <sz val="11"/>
      <name val="Arial CE"/>
      <family val="2"/>
    </font>
    <font>
      <sz val="10"/>
      <name val="Arial CE"/>
      <family val="2"/>
    </font>
    <font>
      <sz val="12"/>
      <name val="Times New Roman CE"/>
      <family val="1"/>
    </font>
    <font>
      <sz val="12"/>
      <color rgb="FFFF0000"/>
      <name val="formata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2"/>
      <color rgb="FFFF0000"/>
      <name val="formata"/>
      <family val="2"/>
    </font>
    <font>
      <b/>
      <sz val="14"/>
      <name val="Arial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sz val="7"/>
      <name val="Arial CE"/>
      <family val="2"/>
    </font>
    <font>
      <sz val="9"/>
      <color rgb="FF000000"/>
      <name val="Tahoma"/>
      <family val="2"/>
    </font>
    <font>
      <b/>
      <sz val="8"/>
      <name val="formata"/>
      <family val="2"/>
    </font>
  </fonts>
  <fills count="7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 style="medium">
        <color indexed="8"/>
      </right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>
        <color indexed="8"/>
      </left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9" fontId="2" fillId="0" borderId="0" applyBorder="0" applyProtection="0">
      <alignment/>
    </xf>
    <xf numFmtId="0" fontId="3" fillId="0" borderId="0">
      <alignment/>
      <protection/>
    </xf>
    <xf numFmtId="0" fontId="3" fillId="0" borderId="0" applyProtection="0">
      <alignment/>
    </xf>
    <xf numFmtId="0" fontId="4" fillId="0" borderId="0">
      <alignment/>
      <protection/>
    </xf>
    <xf numFmtId="44" fontId="0" fillId="0" borderId="0" applyFont="0" applyFill="0" applyBorder="0" applyAlignment="0" applyProtection="0"/>
  </cellStyleXfs>
  <cellXfs count="226">
    <xf numFmtId="0" fontId="0" fillId="0" borderId="0" xfId="0"/>
    <xf numFmtId="0" fontId="5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49" fontId="7" fillId="0" borderId="3" xfId="0" applyNumberFormat="1" applyFont="1" applyBorder="1" applyAlignment="1" applyProtection="1">
      <alignment horizontal="center" vertical="center" wrapText="1"/>
      <protection locked="0"/>
    </xf>
    <xf numFmtId="4" fontId="7" fillId="0" borderId="3" xfId="0" applyNumberFormat="1" applyFont="1" applyBorder="1" applyAlignment="1" applyProtection="1">
      <alignment horizontal="center" vertical="center" wrapText="1"/>
      <protection locked="0"/>
    </xf>
    <xf numFmtId="4" fontId="7" fillId="0" borderId="3" xfId="0" applyNumberFormat="1" applyFont="1" applyBorder="1" applyAlignment="1" applyProtection="1">
      <alignment horizontal="right" vertical="center" wrapText="1"/>
      <protection locked="0"/>
    </xf>
    <xf numFmtId="49" fontId="7" fillId="0" borderId="2" xfId="0" applyNumberFormat="1" applyFont="1" applyBorder="1" applyAlignment="1" applyProtection="1">
      <alignment horizontal="left" vertical="center" wrapText="1"/>
      <protection locked="0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 applyProtection="1">
      <alignment horizontal="left" vertical="center" wrapText="1"/>
      <protection locked="0"/>
    </xf>
    <xf numFmtId="49" fontId="8" fillId="0" borderId="3" xfId="0" applyNumberFormat="1" applyFont="1" applyBorder="1" applyAlignment="1" applyProtection="1">
      <alignment horizontal="center" vertical="center" wrapText="1"/>
      <protection locked="0"/>
    </xf>
    <xf numFmtId="4" fontId="8" fillId="0" borderId="3" xfId="0" applyNumberFormat="1" applyFont="1" applyBorder="1" applyAlignment="1" applyProtection="1">
      <alignment horizontal="center" vertical="center" wrapText="1"/>
      <protection locked="0"/>
    </xf>
    <xf numFmtId="4" fontId="8" fillId="0" borderId="3" xfId="0" applyNumberFormat="1" applyFont="1" applyBorder="1" applyAlignment="1" applyProtection="1">
      <alignment horizontal="right" vertical="center" wrapText="1"/>
      <protection locked="0"/>
    </xf>
    <xf numFmtId="49" fontId="9" fillId="0" borderId="2" xfId="0" applyNumberFormat="1" applyFont="1" applyBorder="1" applyAlignment="1" applyProtection="1">
      <alignment horizontal="left" vertical="center" wrapText="1"/>
      <protection locked="0"/>
    </xf>
    <xf numFmtId="49" fontId="8" fillId="0" borderId="2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/>
    <xf numFmtId="0" fontId="0" fillId="0" borderId="0" xfId="0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hidden="1"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64" fontId="6" fillId="0" borderId="0" xfId="0" applyNumberFormat="1" applyFont="1" applyAlignment="1" applyProtection="1">
      <alignment horizontal="center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6" fillId="0" borderId="4" xfId="0" applyNumberFormat="1" applyFont="1" applyBorder="1" applyAlignment="1" applyProtection="1">
      <alignment horizontal="center" vertical="center" wrapText="1"/>
      <protection hidden="1" locked="0"/>
    </xf>
    <xf numFmtId="0" fontId="11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165" fontId="7" fillId="0" borderId="3" xfId="0" applyNumberFormat="1" applyFont="1" applyBorder="1" applyAlignment="1" applyProtection="1">
      <alignment horizontal="right" vertical="center" wrapText="1"/>
      <protection locked="0"/>
    </xf>
    <xf numFmtId="165" fontId="8" fillId="0" borderId="3" xfId="0" applyNumberFormat="1" applyFont="1" applyBorder="1" applyAlignment="1" applyProtection="1">
      <alignment horizontal="right" vertical="center" wrapText="1"/>
      <protection locked="0"/>
    </xf>
    <xf numFmtId="49" fontId="7" fillId="2" borderId="0" xfId="0" applyNumberFormat="1" applyFont="1" applyFill="1" applyAlignment="1">
      <alignment horizontal="center" vertical="center" wrapText="1"/>
    </xf>
    <xf numFmtId="49" fontId="6" fillId="2" borderId="0" xfId="0" applyNumberFormat="1" applyFont="1" applyFill="1" applyAlignment="1">
      <alignment vertical="center" wrapText="1"/>
    </xf>
    <xf numFmtId="2" fontId="6" fillId="2" borderId="0" xfId="0" applyNumberFormat="1" applyFont="1" applyFill="1" applyAlignment="1">
      <alignment vertical="center" wrapText="1"/>
    </xf>
    <xf numFmtId="165" fontId="9" fillId="2" borderId="0" xfId="0" applyNumberFormat="1" applyFont="1" applyFill="1" applyAlignment="1">
      <alignment horizontal="center"/>
    </xf>
    <xf numFmtId="49" fontId="6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3" xfId="0" applyNumberFormat="1" applyFont="1" applyFill="1" applyBorder="1" applyAlignment="1" applyProtection="1">
      <alignment horizontal="right" vertical="center" wrapText="1"/>
      <protection locked="0"/>
    </xf>
    <xf numFmtId="49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164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6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0" borderId="7" xfId="0" applyNumberFormat="1" applyFont="1" applyBorder="1" applyAlignment="1" applyProtection="1">
      <alignment horizontal="left" vertical="center" wrapText="1"/>
      <protection locked="0"/>
    </xf>
    <xf numFmtId="49" fontId="7" fillId="0" borderId="8" xfId="0" applyNumberFormat="1" applyFont="1" applyBorder="1" applyAlignment="1" applyProtection="1">
      <alignment horizontal="center" vertical="center" wrapText="1"/>
      <protection locked="0"/>
    </xf>
    <xf numFmtId="4" fontId="7" fillId="0" borderId="8" xfId="0" applyNumberFormat="1" applyFont="1" applyBorder="1" applyAlignment="1" applyProtection="1">
      <alignment horizontal="center" vertical="center" wrapText="1"/>
      <protection locked="0"/>
    </xf>
    <xf numFmtId="4" fontId="7" fillId="0" borderId="8" xfId="0" applyNumberFormat="1" applyFont="1" applyBorder="1" applyAlignment="1" applyProtection="1">
      <alignment horizontal="right" vertical="center" wrapText="1"/>
      <protection locked="0"/>
    </xf>
    <xf numFmtId="4" fontId="7" fillId="0" borderId="9" xfId="0" applyNumberFormat="1" applyFont="1" applyBorder="1" applyAlignment="1" applyProtection="1">
      <alignment horizontal="right" vertic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3" xfId="0" applyNumberFormat="1" applyFont="1" applyFill="1" applyBorder="1" applyAlignment="1" applyProtection="1">
      <alignment horizontal="right" vertical="center" wrapText="1"/>
      <protection locked="0"/>
    </xf>
    <xf numFmtId="165" fontId="7" fillId="3" borderId="3" xfId="0" applyNumberFormat="1" applyFont="1" applyFill="1" applyBorder="1" applyAlignment="1" applyProtection="1">
      <alignment horizontal="right" vertical="center" wrapText="1"/>
      <protection locked="0"/>
    </xf>
    <xf numFmtId="49" fontId="1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/>
    <xf numFmtId="0" fontId="3" fillId="0" borderId="0" xfId="0" applyFont="1" applyFill="1" applyBorder="1"/>
    <xf numFmtId="0" fontId="3" fillId="0" borderId="12" xfId="0" applyFont="1" applyFill="1" applyBorder="1"/>
    <xf numFmtId="0" fontId="10" fillId="4" borderId="12" xfId="0" applyFont="1" applyFill="1" applyBorder="1" applyAlignment="1">
      <alignment horizontal="left" vertical="center" indent="1"/>
    </xf>
    <xf numFmtId="0" fontId="3" fillId="4" borderId="0" xfId="0" applyFont="1" applyFill="1" applyBorder="1" applyAlignment="1">
      <alignment wrapText="1"/>
    </xf>
    <xf numFmtId="49" fontId="9" fillId="4" borderId="0" xfId="0" applyNumberFormat="1" applyFont="1" applyFill="1" applyBorder="1" applyAlignment="1">
      <alignment horizontal="left" vertical="center" wrapText="1"/>
    </xf>
    <xf numFmtId="14" fontId="14" fillId="0" borderId="0" xfId="0" applyNumberFormat="1" applyFont="1" applyFill="1" applyBorder="1" applyAlignment="1">
      <alignment horizontal="left"/>
    </xf>
    <xf numFmtId="0" fontId="3" fillId="4" borderId="12" xfId="0" applyFont="1" applyFill="1" applyBorder="1" applyAlignment="1">
      <alignment horizontal="left" vertical="center" indent="1"/>
    </xf>
    <xf numFmtId="49" fontId="15" fillId="4" borderId="0" xfId="0" applyNumberFormat="1" applyFont="1" applyFill="1" applyBorder="1" applyAlignment="1">
      <alignment horizontal="left" vertical="center" wrapText="1"/>
    </xf>
    <xf numFmtId="4" fontId="3" fillId="0" borderId="12" xfId="0" applyNumberFormat="1" applyFont="1" applyFill="1" applyBorder="1"/>
    <xf numFmtId="0" fontId="3" fillId="4" borderId="13" xfId="0" applyFont="1" applyFill="1" applyBorder="1" applyAlignment="1">
      <alignment horizontal="left" vertical="center" indent="1"/>
    </xf>
    <xf numFmtId="0" fontId="3" fillId="4" borderId="14" xfId="0" applyFont="1" applyFill="1" applyBorder="1" applyAlignment="1">
      <alignment wrapText="1"/>
    </xf>
    <xf numFmtId="49" fontId="15" fillId="4" borderId="14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3" fillId="0" borderId="15" xfId="0" applyFont="1" applyFill="1" applyBorder="1"/>
    <xf numFmtId="0" fontId="15" fillId="0" borderId="12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horizontal="left" vertical="center" indent="1"/>
    </xf>
    <xf numFmtId="0" fontId="15" fillId="0" borderId="14" xfId="0" applyFont="1" applyFill="1" applyBorder="1" applyAlignment="1">
      <alignment horizontal="righ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3" fillId="0" borderId="16" xfId="0" applyFont="1" applyFill="1" applyBorder="1"/>
    <xf numFmtId="0" fontId="15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inden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/>
    <xf numFmtId="0" fontId="3" fillId="0" borderId="14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left" vertical="top" indent="1"/>
    </xf>
    <xf numFmtId="0" fontId="3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wrapText="1"/>
    </xf>
    <xf numFmtId="49" fontId="3" fillId="0" borderId="12" xfId="0" applyNumberFormat="1" applyFont="1" applyFill="1" applyBorder="1"/>
    <xf numFmtId="0" fontId="15" fillId="0" borderId="18" xfId="0" applyFont="1" applyFill="1" applyBorder="1" applyAlignment="1">
      <alignment horizontal="left" vertical="center" indent="1"/>
    </xf>
    <xf numFmtId="0" fontId="3" fillId="0" borderId="19" xfId="0" applyFont="1" applyFill="1" applyBorder="1" applyAlignment="1">
      <alignment horizontal="left" inden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wrapText="1"/>
    </xf>
    <xf numFmtId="1" fontId="15" fillId="0" borderId="20" xfId="0" applyNumberFormat="1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left" vertical="center" indent="1"/>
    </xf>
    <xf numFmtId="0" fontId="15" fillId="0" borderId="20" xfId="0" applyFont="1" applyFill="1" applyBorder="1" applyAlignment="1">
      <alignment vertical="center"/>
    </xf>
    <xf numFmtId="49" fontId="3" fillId="0" borderId="21" xfId="0" applyNumberFormat="1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indent="1"/>
    </xf>
    <xf numFmtId="1" fontId="15" fillId="0" borderId="22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 indent="1"/>
    </xf>
    <xf numFmtId="0" fontId="3" fillId="0" borderId="14" xfId="0" applyFont="1" applyFill="1" applyBorder="1" applyAlignment="1">
      <alignment horizontal="left" vertical="center" wrapText="1"/>
    </xf>
    <xf numFmtId="1" fontId="15" fillId="0" borderId="23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 vertical="center" indent="1"/>
    </xf>
    <xf numFmtId="49" fontId="3" fillId="0" borderId="16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left" vertical="center"/>
    </xf>
    <xf numFmtId="0" fontId="9" fillId="4" borderId="24" xfId="0" applyFont="1" applyFill="1" applyBorder="1" applyAlignment="1">
      <alignment horizontal="left" vertical="center" indent="1"/>
    </xf>
    <xf numFmtId="0" fontId="15" fillId="4" borderId="25" xfId="0" applyFont="1" applyFill="1" applyBorder="1" applyAlignment="1">
      <alignment horizontal="left" vertical="center" wrapText="1"/>
    </xf>
    <xf numFmtId="0" fontId="3" fillId="4" borderId="25" xfId="0" applyFont="1" applyFill="1" applyBorder="1" applyAlignment="1">
      <alignment horizontal="left" vertical="center" wrapText="1"/>
    </xf>
    <xf numFmtId="4" fontId="9" fillId="4" borderId="25" xfId="0" applyNumberFormat="1" applyFont="1" applyFill="1" applyBorder="1" applyAlignment="1">
      <alignment horizontal="left" vertical="center"/>
    </xf>
    <xf numFmtId="49" fontId="3" fillId="4" borderId="26" xfId="0" applyNumberFormat="1" applyFont="1" applyFill="1" applyBorder="1" applyAlignment="1">
      <alignment horizontal="left" vertical="center"/>
    </xf>
    <xf numFmtId="0" fontId="3" fillId="4" borderId="25" xfId="0" applyFont="1" applyFill="1" applyBorder="1" applyAlignment="1">
      <alignment wrapText="1"/>
    </xf>
    <xf numFmtId="0" fontId="3" fillId="4" borderId="25" xfId="0" applyFont="1" applyFill="1" applyBorder="1"/>
    <xf numFmtId="49" fontId="15" fillId="4" borderId="26" xfId="0" applyNumberFormat="1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top"/>
    </xf>
    <xf numFmtId="14" fontId="15" fillId="0" borderId="14" xfId="0" applyNumberFormat="1" applyFont="1" applyFill="1" applyBorder="1" applyAlignment="1">
      <alignment horizontal="center" vertical="top"/>
    </xf>
    <xf numFmtId="0" fontId="15" fillId="0" borderId="12" xfId="0" applyFont="1" applyFill="1" applyBorder="1"/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/>
    <xf numFmtId="0" fontId="15" fillId="0" borderId="1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27" xfId="0" applyFont="1" applyFill="1" applyBorder="1"/>
    <xf numFmtId="0" fontId="3" fillId="0" borderId="28" xfId="0" applyFont="1" applyFill="1" applyBorder="1" applyAlignment="1">
      <alignment wrapText="1"/>
    </xf>
    <xf numFmtId="0" fontId="3" fillId="0" borderId="28" xfId="0" applyFont="1" applyFill="1" applyBorder="1"/>
    <xf numFmtId="0" fontId="3" fillId="0" borderId="29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4" fontId="3" fillId="0" borderId="30" xfId="0" applyNumberFormat="1" applyFont="1" applyFill="1" applyBorder="1"/>
    <xf numFmtId="4" fontId="14" fillId="5" borderId="22" xfId="0" applyNumberFormat="1" applyFont="1" applyFill="1" applyBorder="1" applyAlignment="1">
      <alignment vertical="center"/>
    </xf>
    <xf numFmtId="4" fontId="14" fillId="5" borderId="20" xfId="0" applyNumberFormat="1" applyFont="1" applyFill="1" applyBorder="1" applyAlignment="1">
      <alignment vertical="center" wrapText="1"/>
    </xf>
    <xf numFmtId="4" fontId="18" fillId="5" borderId="18" xfId="0" applyNumberFormat="1" applyFont="1" applyFill="1" applyBorder="1" applyAlignment="1">
      <alignment horizontal="center" vertical="center" wrapText="1" shrinkToFit="1"/>
    </xf>
    <xf numFmtId="4" fontId="14" fillId="5" borderId="18" xfId="0" applyNumberFormat="1" applyFont="1" applyFill="1" applyBorder="1" applyAlignment="1">
      <alignment horizontal="center" vertical="center" wrapText="1" shrinkToFit="1"/>
    </xf>
    <xf numFmtId="3" fontId="14" fillId="5" borderId="18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vertical="center"/>
    </xf>
    <xf numFmtId="4" fontId="14" fillId="0" borderId="18" xfId="0" applyNumberFormat="1" applyFont="1" applyFill="1" applyBorder="1" applyAlignment="1">
      <alignment horizontal="right" vertical="center" wrapText="1" shrinkToFit="1"/>
    </xf>
    <xf numFmtId="4" fontId="14" fillId="0" borderId="18" xfId="0" applyNumberFormat="1" applyFont="1" applyFill="1" applyBorder="1" applyAlignment="1">
      <alignment horizontal="right" vertical="center" shrinkToFit="1"/>
    </xf>
    <xf numFmtId="4" fontId="3" fillId="0" borderId="18" xfId="0" applyNumberFormat="1" applyFont="1" applyFill="1" applyBorder="1" applyAlignment="1">
      <alignment vertical="center" shrinkToFit="1"/>
    </xf>
    <xf numFmtId="3" fontId="3" fillId="0" borderId="18" xfId="0" applyNumberFormat="1" applyFont="1" applyFill="1" applyBorder="1" applyAlignment="1">
      <alignment vertical="center"/>
    </xf>
    <xf numFmtId="4" fontId="15" fillId="0" borderId="22" xfId="0" applyNumberFormat="1" applyFont="1" applyFill="1" applyBorder="1" applyAlignment="1">
      <alignment vertical="center"/>
    </xf>
    <xf numFmtId="4" fontId="15" fillId="0" borderId="18" xfId="0" applyNumberFormat="1" applyFont="1" applyFill="1" applyBorder="1" applyAlignment="1">
      <alignment vertical="center" wrapText="1" shrinkToFit="1"/>
    </xf>
    <xf numFmtId="4" fontId="15" fillId="0" borderId="18" xfId="0" applyNumberFormat="1" applyFont="1" applyFill="1" applyBorder="1" applyAlignment="1">
      <alignment vertical="center" shrinkToFit="1"/>
    </xf>
    <xf numFmtId="3" fontId="15" fillId="0" borderId="18" xfId="0" applyNumberFormat="1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horizontal="left" vertical="center"/>
    </xf>
    <xf numFmtId="4" fontId="3" fillId="0" borderId="18" xfId="0" applyNumberFormat="1" applyFont="1" applyFill="1" applyBorder="1" applyAlignment="1">
      <alignment vertical="center" wrapText="1" shrinkToFit="1"/>
    </xf>
    <xf numFmtId="4" fontId="3" fillId="4" borderId="18" xfId="0" applyNumberFormat="1" applyFont="1" applyFill="1" applyBorder="1" applyAlignment="1">
      <alignment vertical="center" wrapText="1" shrinkToFit="1"/>
    </xf>
    <xf numFmtId="4" fontId="3" fillId="4" borderId="18" xfId="0" applyNumberFormat="1" applyFont="1" applyFill="1" applyBorder="1" applyAlignment="1">
      <alignment vertical="center" shrinkToFit="1"/>
    </xf>
    <xf numFmtId="3" fontId="3" fillId="4" borderId="18" xfId="0" applyNumberFormat="1" applyFont="1" applyFill="1" applyBorder="1" applyAlignment="1">
      <alignment vertical="center"/>
    </xf>
    <xf numFmtId="0" fontId="15" fillId="6" borderId="14" xfId="0" applyFont="1" applyFill="1" applyBorder="1" applyAlignment="1" applyProtection="1">
      <alignment horizontal="left" vertical="center" wrapText="1"/>
      <protection locked="0"/>
    </xf>
    <xf numFmtId="0" fontId="15" fillId="6" borderId="0" xfId="0" applyFont="1" applyFill="1" applyBorder="1" applyAlignment="1" applyProtection="1">
      <alignment horizontal="left" vertical="center"/>
      <protection locked="0"/>
    </xf>
    <xf numFmtId="165" fontId="8" fillId="2" borderId="4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4" xfId="0" applyNumberFormat="1" applyFont="1" applyBorder="1" applyAlignment="1" applyProtection="1">
      <alignment horizontal="right" vertical="center" wrapText="1"/>
      <protection locked="0"/>
    </xf>
    <xf numFmtId="165" fontId="7" fillId="0" borderId="4" xfId="0" applyNumberFormat="1" applyFont="1" applyBorder="1" applyAlignment="1" applyProtection="1">
      <alignment horizontal="right" vertical="center" wrapText="1"/>
      <protection locked="0"/>
    </xf>
    <xf numFmtId="165" fontId="9" fillId="2" borderId="0" xfId="24" applyNumberFormat="1" applyFont="1" applyFill="1" applyAlignment="1">
      <alignment horizontal="right"/>
    </xf>
    <xf numFmtId="4" fontId="15" fillId="0" borderId="20" xfId="0" applyNumberFormat="1" applyFont="1" applyFill="1" applyBorder="1" applyAlignment="1">
      <alignment vertical="center" wrapText="1"/>
    </xf>
    <xf numFmtId="4" fontId="3" fillId="0" borderId="20" xfId="0" applyNumberFormat="1" applyFont="1" applyFill="1" applyBorder="1" applyAlignment="1">
      <alignment vertical="center" wrapText="1"/>
    </xf>
    <xf numFmtId="4" fontId="3" fillId="4" borderId="22" xfId="0" applyNumberFormat="1" applyFont="1" applyFill="1" applyBorder="1" applyAlignment="1">
      <alignment vertical="center"/>
    </xf>
    <xf numFmtId="4" fontId="3" fillId="4" borderId="20" xfId="0" applyNumberFormat="1" applyFont="1" applyFill="1" applyBorder="1" applyAlignment="1">
      <alignment vertical="center"/>
    </xf>
    <xf numFmtId="4" fontId="3" fillId="4" borderId="31" xfId="0" applyNumberFormat="1" applyFont="1" applyFill="1" applyBorder="1" applyAlignment="1">
      <alignment vertical="center"/>
    </xf>
    <xf numFmtId="4" fontId="16" fillId="0" borderId="22" xfId="0" applyNumberFormat="1" applyFont="1" applyFill="1" applyBorder="1" applyAlignment="1">
      <alignment horizontal="right" vertical="center" indent="1"/>
    </xf>
    <xf numFmtId="4" fontId="16" fillId="0" borderId="31" xfId="0" applyNumberFormat="1" applyFont="1" applyFill="1" applyBorder="1" applyAlignment="1">
      <alignment horizontal="right" vertical="center" indent="1"/>
    </xf>
    <xf numFmtId="4" fontId="17" fillId="4" borderId="25" xfId="0" applyNumberFormat="1" applyFont="1" applyFill="1" applyBorder="1" applyAlignment="1">
      <alignment horizontal="right" vertical="center"/>
    </xf>
    <xf numFmtId="2" fontId="17" fillId="4" borderId="25" xfId="0" applyNumberFormat="1" applyFont="1" applyFill="1" applyBorder="1" applyAlignment="1">
      <alignment horizontal="right" vertical="center"/>
    </xf>
    <xf numFmtId="0" fontId="15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4" fontId="2" fillId="0" borderId="22" xfId="0" applyNumberFormat="1" applyFont="1" applyFill="1" applyBorder="1" applyAlignment="1">
      <alignment horizontal="right" vertical="center" indent="1"/>
    </xf>
    <xf numFmtId="4" fontId="2" fillId="0" borderId="31" xfId="0" applyNumberFormat="1" applyFont="1" applyFill="1" applyBorder="1" applyAlignment="1">
      <alignment horizontal="right" vertical="center" indent="1"/>
    </xf>
    <xf numFmtId="4" fontId="16" fillId="0" borderId="22" xfId="0" applyNumberFormat="1" applyFont="1" applyFill="1" applyBorder="1" applyAlignment="1">
      <alignment horizontal="right" vertical="center"/>
    </xf>
    <xf numFmtId="4" fontId="16" fillId="0" borderId="21" xfId="0" applyNumberFormat="1" applyFont="1" applyFill="1" applyBorder="1" applyAlignment="1">
      <alignment horizontal="right" vertical="center"/>
    </xf>
    <xf numFmtId="4" fontId="2" fillId="0" borderId="22" xfId="0" applyNumberFormat="1" applyFont="1" applyFill="1" applyBorder="1" applyAlignment="1">
      <alignment vertical="center"/>
    </xf>
    <xf numFmtId="4" fontId="2" fillId="0" borderId="20" xfId="0" applyNumberFormat="1" applyFont="1" applyFill="1" applyBorder="1" applyAlignment="1">
      <alignment vertical="center"/>
    </xf>
    <xf numFmtId="4" fontId="2" fillId="0" borderId="23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right" indent="1"/>
    </xf>
    <xf numFmtId="0" fontId="3" fillId="0" borderId="16" xfId="0" applyFont="1" applyFill="1" applyBorder="1" applyAlignment="1">
      <alignment horizontal="right" indent="1"/>
    </xf>
    <xf numFmtId="0" fontId="15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15" fillId="6" borderId="10" xfId="0" applyFont="1" applyFill="1" applyBorder="1" applyAlignment="1" applyProtection="1">
      <alignment horizontal="left" vertical="center"/>
      <protection locked="0"/>
    </xf>
    <xf numFmtId="0" fontId="15" fillId="6" borderId="0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3" fillId="6" borderId="14" xfId="0" applyFont="1" applyFill="1" applyBorder="1" applyAlignment="1" applyProtection="1">
      <alignment horizontal="left" vertical="center"/>
      <protection locked="0"/>
    </xf>
    <xf numFmtId="1" fontId="3" fillId="0" borderId="14" xfId="0" applyNumberFormat="1" applyFont="1" applyFill="1" applyBorder="1" applyAlignment="1">
      <alignment horizontal="right" indent="1"/>
    </xf>
    <xf numFmtId="0" fontId="9" fillId="3" borderId="10" xfId="0" applyFont="1" applyFill="1" applyBorder="1" applyAlignment="1">
      <alignment horizontal="left" vertical="center" wrapText="1"/>
    </xf>
    <xf numFmtId="0" fontId="9" fillId="3" borderId="32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wrapText="1"/>
    </xf>
    <xf numFmtId="0" fontId="3" fillId="4" borderId="32" xfId="0" applyFont="1" applyFill="1" applyBorder="1" applyAlignment="1">
      <alignment wrapText="1"/>
    </xf>
    <xf numFmtId="49" fontId="15" fillId="4" borderId="0" xfId="0" applyNumberFormat="1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49" fontId="15" fillId="4" borderId="14" xfId="0" applyNumberFormat="1" applyFont="1" applyFill="1" applyBorder="1" applyAlignment="1">
      <alignment horizontal="left" vertical="center" wrapText="1"/>
    </xf>
    <xf numFmtId="0" fontId="15" fillId="4" borderId="14" xfId="0" applyFont="1" applyFill="1" applyBorder="1" applyAlignment="1">
      <alignment horizontal="left" vertical="center" wrapText="1"/>
    </xf>
    <xf numFmtId="0" fontId="15" fillId="4" borderId="16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49" fontId="7" fillId="0" borderId="36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49" fontId="7" fillId="0" borderId="4" xfId="0" applyNumberFormat="1" applyFont="1" applyBorder="1" applyAlignment="1" applyProtection="1">
      <alignment horizontal="center" vertical="center" wrapText="1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zevOddilu" xfId="20"/>
    <cellStyle name="normální 2" xfId="21"/>
    <cellStyle name="RekapNazOdd" xfId="22"/>
    <cellStyle name="rozpočet" xfId="23"/>
    <cellStyle name="Měna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DC5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514350</xdr:colOff>
      <xdr:row>6</xdr:row>
      <xdr:rowOff>114300</xdr:rowOff>
    </xdr:from>
    <xdr:to>
      <xdr:col>5</xdr:col>
      <xdr:colOff>714375</xdr:colOff>
      <xdr:row>8</xdr:row>
      <xdr:rowOff>123825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24000"/>
          <a:ext cx="3286125" cy="438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9"/>
  <sheetViews>
    <sheetView workbookViewId="0" topLeftCell="B1">
      <selection activeCell="E14" sqref="E14:J14"/>
    </sheetView>
  </sheetViews>
  <sheetFormatPr defaultColWidth="7" defaultRowHeight="15"/>
  <cols>
    <col min="1" max="1" width="6.59765625" style="57" hidden="1" customWidth="1"/>
    <col min="2" max="2" width="10.3984375" style="57" customWidth="1"/>
    <col min="3" max="3" width="5.796875" style="70" customWidth="1"/>
    <col min="4" max="4" width="10.09765625" style="70" customWidth="1"/>
    <col min="5" max="5" width="7.59765625" style="70" customWidth="1"/>
    <col min="6" max="6" width="9.09765625" style="57" customWidth="1"/>
    <col min="7" max="9" width="10.09765625" style="57" customWidth="1"/>
    <col min="10" max="10" width="4.296875" style="57" customWidth="1"/>
    <col min="11" max="11" width="3.296875" style="57" customWidth="1"/>
    <col min="12" max="15" width="8.296875" style="57" customWidth="1"/>
    <col min="16" max="16384" width="7" style="57" customWidth="1"/>
  </cols>
  <sheetData>
    <row r="1" spans="1:10" ht="60" customHeight="1">
      <c r="A1" s="56" t="s">
        <v>154</v>
      </c>
      <c r="B1" s="207" t="s">
        <v>188</v>
      </c>
      <c r="C1" s="208"/>
      <c r="D1" s="208"/>
      <c r="E1" s="208"/>
      <c r="F1" s="208"/>
      <c r="G1" s="208"/>
      <c r="H1" s="208"/>
      <c r="I1" s="208"/>
      <c r="J1" s="209"/>
    </row>
    <row r="2" spans="1:15" ht="36" customHeight="1">
      <c r="A2" s="58"/>
      <c r="B2" s="59" t="s">
        <v>155</v>
      </c>
      <c r="C2" s="60"/>
      <c r="D2" s="61"/>
      <c r="E2" s="210" t="s">
        <v>187</v>
      </c>
      <c r="F2" s="211"/>
      <c r="G2" s="211"/>
      <c r="H2" s="211"/>
      <c r="I2" s="211"/>
      <c r="J2" s="212"/>
      <c r="O2" s="62"/>
    </row>
    <row r="3" spans="1:10" ht="27" customHeight="1">
      <c r="A3" s="58"/>
      <c r="B3" s="63" t="s">
        <v>156</v>
      </c>
      <c r="C3" s="60"/>
      <c r="D3" s="64"/>
      <c r="E3" s="213" t="s">
        <v>44</v>
      </c>
      <c r="F3" s="214"/>
      <c r="G3" s="214"/>
      <c r="H3" s="214"/>
      <c r="I3" s="214"/>
      <c r="J3" s="215"/>
    </row>
    <row r="4" spans="1:10" ht="23.25" customHeight="1">
      <c r="A4" s="65">
        <v>436</v>
      </c>
      <c r="B4" s="66" t="s">
        <v>157</v>
      </c>
      <c r="C4" s="67"/>
      <c r="D4" s="68"/>
      <c r="E4" s="216"/>
      <c r="F4" s="217"/>
      <c r="G4" s="217"/>
      <c r="H4" s="217"/>
      <c r="I4" s="217"/>
      <c r="J4" s="218"/>
    </row>
    <row r="5" spans="1:10" ht="24" customHeight="1">
      <c r="A5" s="58"/>
      <c r="B5" s="69" t="s">
        <v>158</v>
      </c>
      <c r="D5" s="219" t="s">
        <v>189</v>
      </c>
      <c r="E5" s="220"/>
      <c r="F5" s="220"/>
      <c r="G5" s="220"/>
      <c r="H5" s="71" t="s">
        <v>159</v>
      </c>
      <c r="I5" s="72">
        <v>26932211</v>
      </c>
      <c r="J5" s="73"/>
    </row>
    <row r="6" spans="1:10" ht="15.75" customHeight="1">
      <c r="A6" s="58"/>
      <c r="B6" s="74"/>
      <c r="C6" s="75"/>
      <c r="D6" s="221" t="s">
        <v>194</v>
      </c>
      <c r="E6" s="222"/>
      <c r="F6" s="222"/>
      <c r="G6" s="222"/>
      <c r="H6" s="71" t="s">
        <v>160</v>
      </c>
      <c r="I6" s="72" t="s">
        <v>190</v>
      </c>
      <c r="J6" s="73"/>
    </row>
    <row r="7" spans="1:10" ht="15.75" customHeight="1">
      <c r="A7" s="58"/>
      <c r="B7" s="76"/>
      <c r="C7" s="77"/>
      <c r="D7" s="78" t="s">
        <v>192</v>
      </c>
      <c r="E7" s="198" t="s">
        <v>193</v>
      </c>
      <c r="F7" s="199"/>
      <c r="G7" s="199"/>
      <c r="H7" s="79"/>
      <c r="I7" s="80"/>
      <c r="J7" s="81"/>
    </row>
    <row r="8" spans="1:10" ht="24" customHeight="1" hidden="1">
      <c r="A8" s="58"/>
      <c r="B8" s="69" t="s">
        <v>161</v>
      </c>
      <c r="D8" s="82"/>
      <c r="H8" s="71" t="s">
        <v>159</v>
      </c>
      <c r="I8" s="72"/>
      <c r="J8" s="73"/>
    </row>
    <row r="9" spans="1:10" ht="15.75" customHeight="1" hidden="1">
      <c r="A9" s="58"/>
      <c r="B9" s="58"/>
      <c r="D9" s="82"/>
      <c r="H9" s="71" t="s">
        <v>160</v>
      </c>
      <c r="I9" s="72"/>
      <c r="J9" s="73"/>
    </row>
    <row r="10" spans="1:10" ht="15.75" customHeight="1" hidden="1">
      <c r="A10" s="58"/>
      <c r="B10" s="83"/>
      <c r="C10" s="77"/>
      <c r="D10" s="78"/>
      <c r="E10" s="84"/>
      <c r="F10" s="79"/>
      <c r="G10" s="85"/>
      <c r="H10" s="85"/>
      <c r="I10" s="86"/>
      <c r="J10" s="81"/>
    </row>
    <row r="11" spans="1:10" ht="24" customHeight="1">
      <c r="A11" s="58"/>
      <c r="B11" s="69" t="s">
        <v>162</v>
      </c>
      <c r="D11" s="200"/>
      <c r="E11" s="200"/>
      <c r="F11" s="200"/>
      <c r="G11" s="200"/>
      <c r="H11" s="71" t="s">
        <v>159</v>
      </c>
      <c r="I11" s="162"/>
      <c r="J11" s="73"/>
    </row>
    <row r="12" spans="1:10" ht="15.75" customHeight="1">
      <c r="A12" s="58"/>
      <c r="B12" s="74"/>
      <c r="C12" s="75"/>
      <c r="D12" s="201"/>
      <c r="E12" s="201"/>
      <c r="F12" s="201"/>
      <c r="G12" s="201"/>
      <c r="H12" s="71" t="s">
        <v>160</v>
      </c>
      <c r="I12" s="162"/>
      <c r="J12" s="73"/>
    </row>
    <row r="13" spans="1:10" ht="15.75" customHeight="1">
      <c r="A13" s="58"/>
      <c r="B13" s="76"/>
      <c r="C13" s="77"/>
      <c r="D13" s="161"/>
      <c r="E13" s="202"/>
      <c r="F13" s="203"/>
      <c r="G13" s="203"/>
      <c r="H13" s="87"/>
      <c r="I13" s="80"/>
      <c r="J13" s="81"/>
    </row>
    <row r="14" spans="1:10" ht="24" customHeight="1">
      <c r="A14" s="58"/>
      <c r="B14" s="88" t="s">
        <v>191</v>
      </c>
      <c r="C14" s="89"/>
      <c r="D14" s="90"/>
      <c r="E14" s="205" t="s">
        <v>196</v>
      </c>
      <c r="F14" s="205"/>
      <c r="G14" s="205"/>
      <c r="H14" s="205"/>
      <c r="I14" s="205"/>
      <c r="J14" s="206"/>
    </row>
    <row r="15" spans="1:10" ht="32.25" customHeight="1">
      <c r="A15" s="58"/>
      <c r="B15" s="83" t="s">
        <v>163</v>
      </c>
      <c r="C15" s="91"/>
      <c r="D15" s="92"/>
      <c r="E15" s="204"/>
      <c r="F15" s="204"/>
      <c r="G15" s="196"/>
      <c r="H15" s="196"/>
      <c r="I15" s="196" t="s">
        <v>164</v>
      </c>
      <c r="J15" s="197"/>
    </row>
    <row r="16" spans="1:10" ht="23.25" customHeight="1">
      <c r="A16" s="93" t="s">
        <v>165</v>
      </c>
      <c r="B16" s="193" t="s">
        <v>34</v>
      </c>
      <c r="C16" s="194"/>
      <c r="D16" s="194"/>
      <c r="E16" s="194"/>
      <c r="F16" s="195"/>
      <c r="G16" s="172"/>
      <c r="H16" s="173"/>
      <c r="I16" s="183">
        <f>Rozpočet!F14</f>
        <v>0</v>
      </c>
      <c r="J16" s="184"/>
    </row>
    <row r="17" spans="1:10" ht="23.25" customHeight="1">
      <c r="A17" s="93"/>
      <c r="B17" s="193" t="s">
        <v>50</v>
      </c>
      <c r="C17" s="194"/>
      <c r="D17" s="194"/>
      <c r="E17" s="194"/>
      <c r="F17" s="195"/>
      <c r="G17" s="172"/>
      <c r="H17" s="173"/>
      <c r="I17" s="183">
        <f>Rozpočet!F30</f>
        <v>0</v>
      </c>
      <c r="J17" s="184"/>
    </row>
    <row r="18" spans="1:10" ht="23.25" customHeight="1">
      <c r="A18" s="93"/>
      <c r="B18" s="193" t="s">
        <v>144</v>
      </c>
      <c r="C18" s="194"/>
      <c r="D18" s="194"/>
      <c r="E18" s="194"/>
      <c r="F18" s="195"/>
      <c r="G18" s="172"/>
      <c r="H18" s="173"/>
      <c r="I18" s="183">
        <f>Rozpočet!F77</f>
        <v>0</v>
      </c>
      <c r="J18" s="184"/>
    </row>
    <row r="19" spans="1:10" ht="23.25" customHeight="1">
      <c r="A19" s="93"/>
      <c r="B19" s="193" t="s">
        <v>145</v>
      </c>
      <c r="C19" s="194"/>
      <c r="D19" s="194"/>
      <c r="E19" s="194"/>
      <c r="F19" s="195"/>
      <c r="G19" s="172"/>
      <c r="H19" s="173"/>
      <c r="I19" s="183">
        <f>Rozpočet!F97</f>
        <v>0</v>
      </c>
      <c r="J19" s="184"/>
    </row>
    <row r="20" spans="1:10" ht="23.25" customHeight="1">
      <c r="A20" s="58"/>
      <c r="B20" s="94" t="s">
        <v>164</v>
      </c>
      <c r="C20" s="190"/>
      <c r="D20" s="191"/>
      <c r="E20" s="191"/>
      <c r="F20" s="192"/>
      <c r="G20" s="181"/>
      <c r="H20" s="182"/>
      <c r="I20" s="183">
        <f>SUM(I16:J19)</f>
        <v>0</v>
      </c>
      <c r="J20" s="184"/>
    </row>
    <row r="21" spans="1:10" ht="33" customHeight="1">
      <c r="A21" s="58"/>
      <c r="B21" s="95" t="s">
        <v>166</v>
      </c>
      <c r="C21" s="96"/>
      <c r="D21" s="97"/>
      <c r="E21" s="98"/>
      <c r="F21" s="99"/>
      <c r="G21" s="100"/>
      <c r="H21" s="100"/>
      <c r="I21" s="100"/>
      <c r="J21" s="101"/>
    </row>
    <row r="22" spans="1:10" ht="23.25" customHeight="1">
      <c r="A22" s="58">
        <f>ZakladDPHZakl*SazbaDPH2/100</f>
        <v>0</v>
      </c>
      <c r="B22" s="102" t="s">
        <v>167</v>
      </c>
      <c r="C22" s="96"/>
      <c r="D22" s="97"/>
      <c r="E22" s="103">
        <v>21</v>
      </c>
      <c r="F22" s="99" t="s">
        <v>21</v>
      </c>
      <c r="G22" s="185">
        <f>I20</f>
        <v>0</v>
      </c>
      <c r="H22" s="186"/>
      <c r="I22" s="186"/>
      <c r="J22" s="101" t="str">
        <f aca="true" t="shared" si="0" ref="J22:J25">Mena</f>
        <v>CZK</v>
      </c>
    </row>
    <row r="23" spans="1:10" ht="23.25" customHeight="1">
      <c r="A23" s="58">
        <f>(A22-INT(A22))*100</f>
        <v>0</v>
      </c>
      <c r="B23" s="104" t="s">
        <v>168</v>
      </c>
      <c r="C23" s="105"/>
      <c r="D23" s="92"/>
      <c r="E23" s="106">
        <f>SazbaDPH2</f>
        <v>21</v>
      </c>
      <c r="F23" s="107" t="s">
        <v>21</v>
      </c>
      <c r="G23" s="187">
        <f>A22</f>
        <v>0</v>
      </c>
      <c r="H23" s="188"/>
      <c r="I23" s="188"/>
      <c r="J23" s="108" t="str">
        <f t="shared" si="0"/>
        <v>CZK</v>
      </c>
    </row>
    <row r="24" spans="1:10" ht="23.25" customHeight="1" thickBot="1">
      <c r="A24" s="58" t="e">
        <f>ZakladDPHSni+DPHSni+ZakladDPHZakl+DPHZakl</f>
        <v>#REF!</v>
      </c>
      <c r="B24" s="69" t="s">
        <v>169</v>
      </c>
      <c r="C24" s="109"/>
      <c r="D24" s="110"/>
      <c r="E24" s="109"/>
      <c r="F24" s="111"/>
      <c r="G24" s="189"/>
      <c r="H24" s="189"/>
      <c r="I24" s="189"/>
      <c r="J24" s="112" t="str">
        <f t="shared" si="0"/>
        <v>CZK</v>
      </c>
    </row>
    <row r="25" spans="1:10" ht="27.75" customHeight="1" hidden="1">
      <c r="A25" s="58"/>
      <c r="B25" s="113" t="s">
        <v>167</v>
      </c>
      <c r="C25" s="114"/>
      <c r="D25" s="114"/>
      <c r="E25" s="115"/>
      <c r="F25" s="116"/>
      <c r="G25" s="174" t="e">
        <f>ZakladDPHSniVypocet+ZakladDPHZaklVypocet</f>
        <v>#REF!</v>
      </c>
      <c r="H25" s="175"/>
      <c r="I25" s="175"/>
      <c r="J25" s="117" t="str">
        <f t="shared" si="0"/>
        <v>CZK</v>
      </c>
    </row>
    <row r="26" spans="1:10" ht="27.75" customHeight="1" thickBot="1">
      <c r="A26" s="58" t="e">
        <f>(A24-INT(A24))*100</f>
        <v>#REF!</v>
      </c>
      <c r="B26" s="113" t="s">
        <v>170</v>
      </c>
      <c r="C26" s="118"/>
      <c r="D26" s="118"/>
      <c r="E26" s="118"/>
      <c r="F26" s="119"/>
      <c r="G26" s="174">
        <f>ZakladDPHZakl+DPHZakl</f>
        <v>0</v>
      </c>
      <c r="H26" s="174"/>
      <c r="I26" s="174"/>
      <c r="J26" s="120" t="s">
        <v>171</v>
      </c>
    </row>
    <row r="27" spans="1:10" ht="12.75" customHeight="1">
      <c r="A27" s="58"/>
      <c r="B27" s="58"/>
      <c r="J27" s="121"/>
    </row>
    <row r="28" spans="1:10" ht="30" customHeight="1">
      <c r="A28" s="58"/>
      <c r="B28" s="58"/>
      <c r="J28" s="121"/>
    </row>
    <row r="29" spans="1:10" ht="18.75" customHeight="1">
      <c r="A29" s="58"/>
      <c r="B29" s="122"/>
      <c r="C29" s="123" t="s">
        <v>172</v>
      </c>
      <c r="D29" s="124"/>
      <c r="E29" s="124"/>
      <c r="F29" s="125" t="s">
        <v>173</v>
      </c>
      <c r="G29" s="126"/>
      <c r="H29" s="127"/>
      <c r="I29" s="126"/>
      <c r="J29" s="121"/>
    </row>
    <row r="30" spans="1:10" ht="47.25" customHeight="1">
      <c r="A30" s="58"/>
      <c r="B30" s="58"/>
      <c r="J30" s="121"/>
    </row>
    <row r="31" spans="1:10" s="130" customFormat="1" ht="18.75" customHeight="1">
      <c r="A31" s="128"/>
      <c r="B31" s="128"/>
      <c r="C31" s="129"/>
      <c r="D31" s="176"/>
      <c r="E31" s="177"/>
      <c r="G31" s="178"/>
      <c r="H31" s="179"/>
      <c r="I31" s="179"/>
      <c r="J31" s="131"/>
    </row>
    <row r="32" spans="1:10" ht="12.75" customHeight="1">
      <c r="A32" s="58"/>
      <c r="B32" s="58"/>
      <c r="D32" s="180" t="s">
        <v>174</v>
      </c>
      <c r="E32" s="180"/>
      <c r="H32" s="132" t="s">
        <v>175</v>
      </c>
      <c r="J32" s="121"/>
    </row>
    <row r="33" spans="1:10" ht="13.5" customHeight="1" thickBot="1">
      <c r="A33" s="133"/>
      <c r="B33" s="133"/>
      <c r="C33" s="134"/>
      <c r="D33" s="134"/>
      <c r="E33" s="134"/>
      <c r="F33" s="135"/>
      <c r="G33" s="135"/>
      <c r="H33" s="135"/>
      <c r="I33" s="135"/>
      <c r="J33" s="136"/>
    </row>
    <row r="34" spans="2:10" ht="27" customHeight="1" hidden="1">
      <c r="B34" s="137" t="s">
        <v>176</v>
      </c>
      <c r="C34" s="138"/>
      <c r="D34" s="138"/>
      <c r="E34" s="138"/>
      <c r="F34" s="139"/>
      <c r="G34" s="139"/>
      <c r="H34" s="139"/>
      <c r="I34" s="139"/>
      <c r="J34" s="140"/>
    </row>
    <row r="35" spans="1:10" ht="25.5" customHeight="1" hidden="1">
      <c r="A35" s="141" t="s">
        <v>177</v>
      </c>
      <c r="B35" s="142" t="s">
        <v>178</v>
      </c>
      <c r="C35" s="143" t="s">
        <v>179</v>
      </c>
      <c r="D35" s="143"/>
      <c r="E35" s="143"/>
      <c r="F35" s="144" t="e">
        <f>#REF!</f>
        <v>#REF!</v>
      </c>
      <c r="G35" s="144" t="str">
        <f>B22</f>
        <v>Cena celkem bez DPH</v>
      </c>
      <c r="H35" s="145" t="s">
        <v>180</v>
      </c>
      <c r="I35" s="145" t="s">
        <v>181</v>
      </c>
      <c r="J35" s="146" t="s">
        <v>21</v>
      </c>
    </row>
    <row r="36" spans="1:10" ht="25.5" customHeight="1" hidden="1">
      <c r="A36" s="141">
        <v>1</v>
      </c>
      <c r="B36" s="147" t="s">
        <v>182</v>
      </c>
      <c r="C36" s="168"/>
      <c r="D36" s="168"/>
      <c r="E36" s="168"/>
      <c r="F36" s="148" t="e">
        <f>#REF!</f>
        <v>#REF!</v>
      </c>
      <c r="G36" s="149" t="e">
        <f>#REF!</f>
        <v>#REF!</v>
      </c>
      <c r="H36" s="150" t="e">
        <f>(F36*SazbaDPH1/100)+(G36*SazbaDPH2/100)</f>
        <v>#REF!</v>
      </c>
      <c r="I36" s="150" t="e">
        <f>F36+G36+H36</f>
        <v>#REF!</v>
      </c>
      <c r="J36" s="151" t="e">
        <f>IF(CenaCelkemVypocet=0,"",I36/CenaCelkemVypocet*100)</f>
        <v>#REF!</v>
      </c>
    </row>
    <row r="37" spans="1:10" ht="25.5" customHeight="1" hidden="1">
      <c r="A37" s="141">
        <v>2</v>
      </c>
      <c r="B37" s="152" t="s">
        <v>183</v>
      </c>
      <c r="C37" s="167" t="s">
        <v>184</v>
      </c>
      <c r="D37" s="167"/>
      <c r="E37" s="167"/>
      <c r="F37" s="153" t="e">
        <f>#REF!</f>
        <v>#REF!</v>
      </c>
      <c r="G37" s="154" t="e">
        <f>#REF!</f>
        <v>#REF!</v>
      </c>
      <c r="H37" s="154" t="e">
        <f>(F37*SazbaDPH1/100)+(G37*SazbaDPH2/100)</f>
        <v>#REF!</v>
      </c>
      <c r="I37" s="154" t="e">
        <f>F37+G37+H37</f>
        <v>#REF!</v>
      </c>
      <c r="J37" s="155" t="e">
        <f>IF(CenaCelkemVypocet=0,"",I37/CenaCelkemVypocet*100)</f>
        <v>#REF!</v>
      </c>
    </row>
    <row r="38" spans="1:10" ht="25.5" customHeight="1" hidden="1">
      <c r="A38" s="141">
        <v>3</v>
      </c>
      <c r="B38" s="156" t="s">
        <v>183</v>
      </c>
      <c r="C38" s="168" t="s">
        <v>185</v>
      </c>
      <c r="D38" s="168"/>
      <c r="E38" s="168"/>
      <c r="F38" s="157" t="e">
        <f>#REF!</f>
        <v>#REF!</v>
      </c>
      <c r="G38" s="150" t="e">
        <f>#REF!</f>
        <v>#REF!</v>
      </c>
      <c r="H38" s="150" t="e">
        <f>(F38*SazbaDPH1/100)+(G38*SazbaDPH2/100)</f>
        <v>#REF!</v>
      </c>
      <c r="I38" s="150" t="e">
        <f>F38+G38+H38</f>
        <v>#REF!</v>
      </c>
      <c r="J38" s="151" t="e">
        <f>IF(CenaCelkemVypocet=0,"",I38/CenaCelkemVypocet*100)</f>
        <v>#REF!</v>
      </c>
    </row>
    <row r="39" spans="1:10" ht="25.5" customHeight="1" hidden="1">
      <c r="A39" s="141"/>
      <c r="B39" s="169" t="s">
        <v>186</v>
      </c>
      <c r="C39" s="170"/>
      <c r="D39" s="170"/>
      <c r="E39" s="171"/>
      <c r="F39" s="158" t="e">
        <f>SUMIF(A36:A38,"=1",F36:F38)</f>
        <v>#REF!</v>
      </c>
      <c r="G39" s="159" t="e">
        <f>SUMIF(A36:A38,"=1",G36:G38)</f>
        <v>#REF!</v>
      </c>
      <c r="H39" s="159" t="e">
        <f>SUMIF(A36:A38,"=1",H36:H38)</f>
        <v>#REF!</v>
      </c>
      <c r="I39" s="159" t="e">
        <f>SUMIF(A36:A38,"=1",I36:I38)</f>
        <v>#REF!</v>
      </c>
      <c r="J39" s="160" t="e">
        <f>SUMIF(A36:A38,"=1",J36:J38)</f>
        <v>#REF!</v>
      </c>
    </row>
  </sheetData>
  <mergeCells count="41">
    <mergeCell ref="D6:G6"/>
    <mergeCell ref="B1:J1"/>
    <mergeCell ref="E2:J2"/>
    <mergeCell ref="E3:J3"/>
    <mergeCell ref="E4:J4"/>
    <mergeCell ref="D5:G5"/>
    <mergeCell ref="E7:G7"/>
    <mergeCell ref="D11:G11"/>
    <mergeCell ref="D12:G12"/>
    <mergeCell ref="E13:G13"/>
    <mergeCell ref="E15:F15"/>
    <mergeCell ref="G15:H15"/>
    <mergeCell ref="E14:J14"/>
    <mergeCell ref="I15:J15"/>
    <mergeCell ref="G16:H16"/>
    <mergeCell ref="I16:J16"/>
    <mergeCell ref="I17:J17"/>
    <mergeCell ref="B17:F17"/>
    <mergeCell ref="B16:F16"/>
    <mergeCell ref="G24:I24"/>
    <mergeCell ref="C20:F20"/>
    <mergeCell ref="I18:J18"/>
    <mergeCell ref="I19:J19"/>
    <mergeCell ref="B18:F18"/>
    <mergeCell ref="B19:F19"/>
    <mergeCell ref="C37:E37"/>
    <mergeCell ref="C38:E38"/>
    <mergeCell ref="B39:E39"/>
    <mergeCell ref="G17:H17"/>
    <mergeCell ref="G18:H18"/>
    <mergeCell ref="G19:H19"/>
    <mergeCell ref="G25:I25"/>
    <mergeCell ref="G26:I26"/>
    <mergeCell ref="D31:E31"/>
    <mergeCell ref="G31:I31"/>
    <mergeCell ref="D32:E32"/>
    <mergeCell ref="C36:E36"/>
    <mergeCell ref="G20:H20"/>
    <mergeCell ref="I20:J20"/>
    <mergeCell ref="G22:I22"/>
    <mergeCell ref="G23:I2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1"/>
  <sheetViews>
    <sheetView tabSelected="1" zoomScale="120" zoomScaleNormal="120" zoomScaleSheetLayoutView="125" zoomScalePageLayoutView="120" workbookViewId="0" topLeftCell="A1">
      <pane ySplit="2" topLeftCell="A3" activePane="bottomLeft" state="frozen"/>
      <selection pane="bottomLeft" activeCell="B127" sqref="B127"/>
    </sheetView>
  </sheetViews>
  <sheetFormatPr defaultColWidth="8.796875" defaultRowHeight="15"/>
  <cols>
    <col min="1" max="1" width="7.59765625" style="17" customWidth="1"/>
    <col min="2" max="2" width="62.59765625" style="2" customWidth="1"/>
    <col min="3" max="3" width="8.296875" style="17" customWidth="1"/>
    <col min="4" max="4" width="10.796875" style="18" customWidth="1"/>
    <col min="5" max="5" width="13.296875" style="19" customWidth="1"/>
    <col min="6" max="6" width="13.59765625" style="20" customWidth="1"/>
    <col min="7" max="7" width="33.59765625" style="2" customWidth="1"/>
    <col min="8" max="16384" width="8.8984375" style="2" customWidth="1"/>
  </cols>
  <sheetData>
    <row r="1" spans="1:6" ht="32.25" thickBot="1">
      <c r="A1" s="41" t="s">
        <v>1</v>
      </c>
      <c r="B1" s="42" t="s">
        <v>2</v>
      </c>
      <c r="C1" s="42" t="s">
        <v>3</v>
      </c>
      <c r="D1" s="43" t="s">
        <v>4</v>
      </c>
      <c r="E1" s="44" t="s">
        <v>5</v>
      </c>
      <c r="F1" s="45" t="s">
        <v>195</v>
      </c>
    </row>
    <row r="2" spans="1:6" ht="15.75">
      <c r="A2" s="21"/>
      <c r="B2" s="21"/>
      <c r="C2" s="22"/>
      <c r="D2" s="23"/>
      <c r="E2" s="24"/>
      <c r="F2" s="25"/>
    </row>
    <row r="3" spans="1:6" ht="15.75">
      <c r="A3" s="3"/>
      <c r="B3" s="34" t="s">
        <v>44</v>
      </c>
      <c r="C3" s="223"/>
      <c r="D3" s="224"/>
      <c r="E3" s="224"/>
      <c r="F3" s="225"/>
    </row>
    <row r="4" spans="1:6" ht="15.75">
      <c r="A4" s="3"/>
      <c r="B4" s="10"/>
      <c r="C4" s="223"/>
      <c r="D4" s="224"/>
      <c r="E4" s="224"/>
      <c r="F4" s="225"/>
    </row>
    <row r="5" spans="1:6" ht="15.75">
      <c r="A5" s="3"/>
      <c r="B5" s="10" t="s">
        <v>22</v>
      </c>
      <c r="C5" s="223"/>
      <c r="D5" s="224"/>
      <c r="E5" s="224"/>
      <c r="F5" s="225"/>
    </row>
    <row r="6" spans="1:6" ht="15.75">
      <c r="A6" s="3"/>
      <c r="B6" s="10" t="s">
        <v>23</v>
      </c>
      <c r="C6" s="223"/>
      <c r="D6" s="224"/>
      <c r="E6" s="224"/>
      <c r="F6" s="225"/>
    </row>
    <row r="7" spans="1:6" ht="18">
      <c r="A7" s="3"/>
      <c r="B7" s="55" t="s">
        <v>153</v>
      </c>
      <c r="C7" s="223"/>
      <c r="D7" s="224"/>
      <c r="E7" s="224"/>
      <c r="F7" s="225"/>
    </row>
    <row r="8" spans="1:6" ht="15.75">
      <c r="A8" s="3"/>
      <c r="B8" s="4"/>
      <c r="C8" s="223"/>
      <c r="D8" s="224"/>
      <c r="E8" s="224"/>
      <c r="F8" s="225"/>
    </row>
    <row r="9" spans="1:6" s="1" customFormat="1" ht="31.5">
      <c r="A9" s="9"/>
      <c r="B9" s="14" t="s">
        <v>147</v>
      </c>
      <c r="C9" s="223"/>
      <c r="D9" s="224"/>
      <c r="E9" s="224"/>
      <c r="F9" s="225"/>
    </row>
    <row r="10" spans="1:6" s="1" customFormat="1" ht="15.75">
      <c r="A10" s="9"/>
      <c r="B10" s="14"/>
      <c r="C10" s="223"/>
      <c r="D10" s="224"/>
      <c r="E10" s="224"/>
      <c r="F10" s="225"/>
    </row>
    <row r="11" spans="1:6" s="1" customFormat="1" ht="45.75">
      <c r="A11" s="9"/>
      <c r="B11" s="14" t="s">
        <v>148</v>
      </c>
      <c r="C11" s="223"/>
      <c r="D11" s="224"/>
      <c r="E11" s="224"/>
      <c r="F11" s="225"/>
    </row>
    <row r="12" spans="1:6" s="1" customFormat="1" ht="15">
      <c r="A12" s="9"/>
      <c r="B12" s="15"/>
      <c r="C12" s="223"/>
      <c r="D12" s="224"/>
      <c r="E12" s="224"/>
      <c r="F12" s="225"/>
    </row>
    <row r="13" spans="1:6" s="1" customFormat="1" ht="15.75">
      <c r="A13" s="9"/>
      <c r="B13" s="10"/>
      <c r="C13" s="223"/>
      <c r="D13" s="224"/>
      <c r="E13" s="224"/>
      <c r="F13" s="225"/>
    </row>
    <row r="14" spans="1:6" s="1" customFormat="1" ht="15.75">
      <c r="A14" s="52"/>
      <c r="B14" s="34" t="s">
        <v>34</v>
      </c>
      <c r="C14" s="35"/>
      <c r="D14" s="36"/>
      <c r="E14" s="37"/>
      <c r="F14" s="163">
        <f>SUM(F16:F27)</f>
        <v>0</v>
      </c>
    </row>
    <row r="15" spans="1:6" s="1" customFormat="1" ht="15.75">
      <c r="A15" s="9"/>
      <c r="B15" s="10"/>
      <c r="C15" s="11"/>
      <c r="D15" s="12"/>
      <c r="E15" s="13"/>
      <c r="F15" s="164"/>
    </row>
    <row r="16" spans="1:6" ht="15">
      <c r="A16" s="3" t="s">
        <v>8</v>
      </c>
      <c r="B16" s="8" t="s">
        <v>9</v>
      </c>
      <c r="C16" s="5" t="s">
        <v>0</v>
      </c>
      <c r="D16" s="6">
        <v>12</v>
      </c>
      <c r="E16" s="54">
        <v>0</v>
      </c>
      <c r="F16" s="165">
        <f>D16*E16</f>
        <v>0</v>
      </c>
    </row>
    <row r="17" spans="1:6" ht="30">
      <c r="A17" s="3" t="s">
        <v>11</v>
      </c>
      <c r="B17" s="8" t="s">
        <v>74</v>
      </c>
      <c r="C17" s="5" t="s">
        <v>6</v>
      </c>
      <c r="D17" s="6">
        <v>1</v>
      </c>
      <c r="E17" s="54">
        <v>0</v>
      </c>
      <c r="F17" s="165">
        <f aca="true" t="shared" si="0" ref="F17:F27">D17*E17</f>
        <v>0</v>
      </c>
    </row>
    <row r="18" spans="1:6" ht="15">
      <c r="A18" s="3" t="s">
        <v>12</v>
      </c>
      <c r="B18" s="8" t="s">
        <v>75</v>
      </c>
      <c r="C18" s="5" t="s">
        <v>7</v>
      </c>
      <c r="D18" s="6">
        <v>2</v>
      </c>
      <c r="E18" s="54">
        <v>0</v>
      </c>
      <c r="F18" s="165">
        <f t="shared" si="0"/>
        <v>0</v>
      </c>
    </row>
    <row r="19" spans="1:7" ht="15.75">
      <c r="A19" s="3" t="s">
        <v>29</v>
      </c>
      <c r="B19" s="8" t="s">
        <v>46</v>
      </c>
      <c r="C19" s="5" t="s">
        <v>7</v>
      </c>
      <c r="D19" s="6">
        <v>3</v>
      </c>
      <c r="E19" s="54">
        <v>0</v>
      </c>
      <c r="F19" s="165">
        <f t="shared" si="0"/>
        <v>0</v>
      </c>
      <c r="G19" s="26"/>
    </row>
    <row r="20" spans="1:7" ht="15.75">
      <c r="A20" s="3" t="s">
        <v>30</v>
      </c>
      <c r="B20" s="8" t="s">
        <v>47</v>
      </c>
      <c r="C20" s="5" t="s">
        <v>7</v>
      </c>
      <c r="D20" s="6">
        <v>3</v>
      </c>
      <c r="E20" s="54">
        <v>0</v>
      </c>
      <c r="F20" s="165">
        <f t="shared" si="0"/>
        <v>0</v>
      </c>
      <c r="G20" s="26"/>
    </row>
    <row r="21" spans="1:6" ht="15">
      <c r="A21" s="3" t="s">
        <v>13</v>
      </c>
      <c r="B21" s="8" t="s">
        <v>45</v>
      </c>
      <c r="C21" s="5" t="s">
        <v>7</v>
      </c>
      <c r="D21" s="6">
        <v>1</v>
      </c>
      <c r="E21" s="54">
        <v>0</v>
      </c>
      <c r="F21" s="165">
        <f t="shared" si="0"/>
        <v>0</v>
      </c>
    </row>
    <row r="22" spans="1:6" ht="30">
      <c r="A22" s="3" t="s">
        <v>14</v>
      </c>
      <c r="B22" s="8" t="s">
        <v>76</v>
      </c>
      <c r="C22" s="5" t="s">
        <v>7</v>
      </c>
      <c r="D22" s="6">
        <v>2</v>
      </c>
      <c r="E22" s="54">
        <v>0</v>
      </c>
      <c r="F22" s="165">
        <f t="shared" si="0"/>
        <v>0</v>
      </c>
    </row>
    <row r="23" spans="1:7" ht="30">
      <c r="A23" s="3" t="s">
        <v>15</v>
      </c>
      <c r="B23" s="8" t="s">
        <v>48</v>
      </c>
      <c r="C23" s="5" t="s">
        <v>7</v>
      </c>
      <c r="D23" s="6">
        <v>1</v>
      </c>
      <c r="E23" s="54">
        <v>0</v>
      </c>
      <c r="F23" s="165">
        <f t="shared" si="0"/>
        <v>0</v>
      </c>
      <c r="G23" s="26"/>
    </row>
    <row r="24" spans="1:7" ht="15.75">
      <c r="A24" s="3" t="s">
        <v>16</v>
      </c>
      <c r="B24" s="8" t="s">
        <v>27</v>
      </c>
      <c r="C24" s="5" t="s">
        <v>6</v>
      </c>
      <c r="D24" s="6">
        <v>1</v>
      </c>
      <c r="E24" s="54">
        <v>0</v>
      </c>
      <c r="F24" s="165">
        <f t="shared" si="0"/>
        <v>0</v>
      </c>
      <c r="G24" s="26"/>
    </row>
    <row r="25" spans="1:6" ht="15">
      <c r="A25" s="3" t="s">
        <v>17</v>
      </c>
      <c r="B25" s="8" t="s">
        <v>41</v>
      </c>
      <c r="C25" s="5" t="s">
        <v>6</v>
      </c>
      <c r="D25" s="6">
        <v>1</v>
      </c>
      <c r="E25" s="54">
        <v>0</v>
      </c>
      <c r="F25" s="165">
        <f t="shared" si="0"/>
        <v>0</v>
      </c>
    </row>
    <row r="26" spans="1:6" ht="15">
      <c r="A26" s="3" t="s">
        <v>18</v>
      </c>
      <c r="B26" s="8" t="s">
        <v>49</v>
      </c>
      <c r="C26" s="5" t="s">
        <v>6</v>
      </c>
      <c r="D26" s="6">
        <v>1</v>
      </c>
      <c r="E26" s="54">
        <v>0</v>
      </c>
      <c r="F26" s="165">
        <f t="shared" si="0"/>
        <v>0</v>
      </c>
    </row>
    <row r="27" spans="1:6" ht="15">
      <c r="A27" s="3" t="s">
        <v>19</v>
      </c>
      <c r="B27" s="8" t="s">
        <v>123</v>
      </c>
      <c r="C27" s="5" t="s">
        <v>6</v>
      </c>
      <c r="D27" s="6">
        <v>1</v>
      </c>
      <c r="E27" s="54">
        <v>0</v>
      </c>
      <c r="F27" s="165">
        <f t="shared" si="0"/>
        <v>0</v>
      </c>
    </row>
    <row r="28" spans="1:6" ht="15">
      <c r="A28" s="3"/>
      <c r="B28" s="8"/>
      <c r="C28" s="5"/>
      <c r="D28" s="6"/>
      <c r="E28" s="28"/>
      <c r="F28" s="165"/>
    </row>
    <row r="29" spans="1:6" ht="15">
      <c r="A29" s="3"/>
      <c r="B29" s="8"/>
      <c r="C29" s="5"/>
      <c r="D29" s="6"/>
      <c r="E29" s="28"/>
      <c r="F29" s="165"/>
    </row>
    <row r="30" spans="1:6" s="1" customFormat="1" ht="15.75">
      <c r="A30" s="52"/>
      <c r="B30" s="34" t="s">
        <v>50</v>
      </c>
      <c r="C30" s="35"/>
      <c r="D30" s="36"/>
      <c r="E30" s="53"/>
      <c r="F30" s="163">
        <f>SUM(F32:F76)</f>
        <v>0</v>
      </c>
    </row>
    <row r="31" spans="1:6" s="1" customFormat="1" ht="15.75">
      <c r="A31" s="9"/>
      <c r="B31" s="10"/>
      <c r="C31" s="11"/>
      <c r="D31" s="12"/>
      <c r="E31" s="29"/>
      <c r="F31" s="164"/>
    </row>
    <row r="32" spans="1:6" ht="30">
      <c r="A32" s="3" t="s">
        <v>8</v>
      </c>
      <c r="B32" s="8" t="s">
        <v>51</v>
      </c>
      <c r="C32" s="5" t="s">
        <v>0</v>
      </c>
      <c r="D32" s="6">
        <v>6</v>
      </c>
      <c r="E32" s="54">
        <v>0</v>
      </c>
      <c r="F32" s="165">
        <f aca="true" t="shared" si="1" ref="F32:F75">D32*E32</f>
        <v>0</v>
      </c>
    </row>
    <row r="33" spans="1:6" ht="30">
      <c r="A33" s="3" t="s">
        <v>11</v>
      </c>
      <c r="B33" s="8" t="s">
        <v>77</v>
      </c>
      <c r="C33" s="5" t="s">
        <v>6</v>
      </c>
      <c r="D33" s="6">
        <v>1</v>
      </c>
      <c r="E33" s="54">
        <v>0</v>
      </c>
      <c r="F33" s="165">
        <f t="shared" si="1"/>
        <v>0</v>
      </c>
    </row>
    <row r="34" spans="1:6" ht="30">
      <c r="A34" s="3" t="s">
        <v>12</v>
      </c>
      <c r="B34" s="8" t="s">
        <v>78</v>
      </c>
      <c r="C34" s="5" t="s">
        <v>6</v>
      </c>
      <c r="D34" s="6">
        <v>1</v>
      </c>
      <c r="E34" s="54">
        <v>0</v>
      </c>
      <c r="F34" s="165">
        <f t="shared" si="1"/>
        <v>0</v>
      </c>
    </row>
    <row r="35" spans="1:6" ht="45">
      <c r="A35" s="3" t="s">
        <v>29</v>
      </c>
      <c r="B35" s="8" t="s">
        <v>65</v>
      </c>
      <c r="C35" s="5" t="s">
        <v>28</v>
      </c>
      <c r="D35" s="6">
        <v>140</v>
      </c>
      <c r="E35" s="54">
        <v>0</v>
      </c>
      <c r="F35" s="165">
        <f t="shared" si="1"/>
        <v>0</v>
      </c>
    </row>
    <row r="36" spans="1:6" ht="15">
      <c r="A36" s="3" t="s">
        <v>30</v>
      </c>
      <c r="B36" s="8" t="s">
        <v>61</v>
      </c>
      <c r="C36" s="5" t="s">
        <v>28</v>
      </c>
      <c r="D36" s="6">
        <v>140</v>
      </c>
      <c r="E36" s="54">
        <v>0</v>
      </c>
      <c r="F36" s="165">
        <f t="shared" si="1"/>
        <v>0</v>
      </c>
    </row>
    <row r="37" spans="1:6" ht="30">
      <c r="A37" s="3" t="s">
        <v>13</v>
      </c>
      <c r="B37" s="8" t="s">
        <v>79</v>
      </c>
      <c r="C37" s="5" t="s">
        <v>6</v>
      </c>
      <c r="D37" s="6">
        <v>1</v>
      </c>
      <c r="E37" s="54">
        <v>0</v>
      </c>
      <c r="F37" s="165">
        <f t="shared" si="1"/>
        <v>0</v>
      </c>
    </row>
    <row r="38" spans="1:6" ht="30">
      <c r="A38" s="3" t="s">
        <v>14</v>
      </c>
      <c r="B38" s="8" t="s">
        <v>80</v>
      </c>
      <c r="C38" s="5" t="s">
        <v>6</v>
      </c>
      <c r="D38" s="6">
        <v>1</v>
      </c>
      <c r="E38" s="54">
        <v>0</v>
      </c>
      <c r="F38" s="165">
        <f t="shared" si="1"/>
        <v>0</v>
      </c>
    </row>
    <row r="39" spans="1:6" ht="30">
      <c r="A39" s="3" t="s">
        <v>15</v>
      </c>
      <c r="B39" s="8" t="s">
        <v>52</v>
      </c>
      <c r="C39" s="5" t="s">
        <v>6</v>
      </c>
      <c r="D39" s="6">
        <v>1</v>
      </c>
      <c r="E39" s="54">
        <v>0</v>
      </c>
      <c r="F39" s="165">
        <f t="shared" si="1"/>
        <v>0</v>
      </c>
    </row>
    <row r="40" spans="1:6" ht="30">
      <c r="A40" s="3" t="s">
        <v>16</v>
      </c>
      <c r="B40" s="8" t="s">
        <v>53</v>
      </c>
      <c r="C40" s="5" t="s">
        <v>7</v>
      </c>
      <c r="D40" s="6">
        <v>1</v>
      </c>
      <c r="E40" s="54">
        <v>0</v>
      </c>
      <c r="F40" s="165">
        <f t="shared" si="1"/>
        <v>0</v>
      </c>
    </row>
    <row r="41" spans="1:6" ht="30">
      <c r="A41" s="3" t="s">
        <v>17</v>
      </c>
      <c r="B41" s="8" t="s">
        <v>81</v>
      </c>
      <c r="C41" s="5" t="s">
        <v>6</v>
      </c>
      <c r="D41" s="6">
        <v>1</v>
      </c>
      <c r="E41" s="54">
        <v>0</v>
      </c>
      <c r="F41" s="165">
        <f t="shared" si="1"/>
        <v>0</v>
      </c>
    </row>
    <row r="42" spans="1:6" ht="45">
      <c r="A42" s="3" t="s">
        <v>18</v>
      </c>
      <c r="B42" s="8" t="s">
        <v>107</v>
      </c>
      <c r="C42" s="5" t="s">
        <v>57</v>
      </c>
      <c r="D42" s="6">
        <v>120</v>
      </c>
      <c r="E42" s="54">
        <v>0</v>
      </c>
      <c r="F42" s="165">
        <f t="shared" si="1"/>
        <v>0</v>
      </c>
    </row>
    <row r="43" spans="1:6" ht="15">
      <c r="A43" s="3" t="s">
        <v>19</v>
      </c>
      <c r="B43" s="8" t="s">
        <v>91</v>
      </c>
      <c r="C43" s="5" t="s">
        <v>7</v>
      </c>
      <c r="D43" s="6">
        <v>10</v>
      </c>
      <c r="E43" s="54">
        <v>0</v>
      </c>
      <c r="F43" s="165">
        <f t="shared" si="1"/>
        <v>0</v>
      </c>
    </row>
    <row r="44" spans="1:6" ht="15">
      <c r="A44" s="3" t="s">
        <v>33</v>
      </c>
      <c r="B44" s="8" t="s">
        <v>64</v>
      </c>
      <c r="C44" s="5" t="s">
        <v>7</v>
      </c>
      <c r="D44" s="6">
        <v>2</v>
      </c>
      <c r="E44" s="54">
        <v>0</v>
      </c>
      <c r="F44" s="165">
        <f t="shared" si="1"/>
        <v>0</v>
      </c>
    </row>
    <row r="45" spans="1:6" ht="15">
      <c r="A45" s="3" t="s">
        <v>35</v>
      </c>
      <c r="B45" s="8" t="s">
        <v>62</v>
      </c>
      <c r="C45" s="5" t="s">
        <v>7</v>
      </c>
      <c r="D45" s="6">
        <v>10</v>
      </c>
      <c r="E45" s="54">
        <v>0</v>
      </c>
      <c r="F45" s="165">
        <f t="shared" si="1"/>
        <v>0</v>
      </c>
    </row>
    <row r="46" spans="1:6" ht="30">
      <c r="A46" s="3" t="s">
        <v>36</v>
      </c>
      <c r="B46" s="8" t="s">
        <v>60</v>
      </c>
      <c r="C46" s="5" t="s">
        <v>28</v>
      </c>
      <c r="D46" s="6">
        <v>205</v>
      </c>
      <c r="E46" s="54">
        <v>0</v>
      </c>
      <c r="F46" s="165">
        <f t="shared" si="1"/>
        <v>0</v>
      </c>
    </row>
    <row r="47" spans="1:6" ht="15">
      <c r="A47" s="3" t="s">
        <v>37</v>
      </c>
      <c r="B47" s="8" t="s">
        <v>59</v>
      </c>
      <c r="C47" s="5" t="s">
        <v>7</v>
      </c>
      <c r="D47" s="6">
        <v>30</v>
      </c>
      <c r="E47" s="54">
        <v>0</v>
      </c>
      <c r="F47" s="165">
        <f t="shared" si="1"/>
        <v>0</v>
      </c>
    </row>
    <row r="48" spans="1:6" ht="30">
      <c r="A48" s="3" t="s">
        <v>38</v>
      </c>
      <c r="B48" s="8" t="s">
        <v>69</v>
      </c>
      <c r="C48" s="5"/>
      <c r="D48" s="6"/>
      <c r="E48" s="54">
        <v>0</v>
      </c>
      <c r="F48" s="165">
        <f t="shared" si="1"/>
        <v>0</v>
      </c>
    </row>
    <row r="49" spans="1:6" ht="15">
      <c r="A49" s="3"/>
      <c r="B49" s="8" t="s">
        <v>105</v>
      </c>
      <c r="C49" s="5" t="s">
        <v>7</v>
      </c>
      <c r="D49" s="6">
        <v>3</v>
      </c>
      <c r="E49" s="54">
        <v>0</v>
      </c>
      <c r="F49" s="165">
        <f t="shared" si="1"/>
        <v>0</v>
      </c>
    </row>
    <row r="50" spans="1:6" ht="30">
      <c r="A50" s="3" t="s">
        <v>40</v>
      </c>
      <c r="B50" s="8" t="s">
        <v>106</v>
      </c>
      <c r="C50" s="5" t="s">
        <v>7</v>
      </c>
      <c r="D50" s="6">
        <v>80</v>
      </c>
      <c r="E50" s="54">
        <v>0</v>
      </c>
      <c r="F50" s="165">
        <f t="shared" si="1"/>
        <v>0</v>
      </c>
    </row>
    <row r="51" spans="1:6" ht="30">
      <c r="A51" s="3" t="s">
        <v>42</v>
      </c>
      <c r="B51" s="8" t="s">
        <v>54</v>
      </c>
      <c r="C51" s="5" t="s">
        <v>7</v>
      </c>
      <c r="D51" s="6">
        <v>1</v>
      </c>
      <c r="E51" s="54">
        <v>0</v>
      </c>
      <c r="F51" s="165">
        <f t="shared" si="1"/>
        <v>0</v>
      </c>
    </row>
    <row r="52" spans="1:6" ht="15">
      <c r="A52" s="3" t="s">
        <v>43</v>
      </c>
      <c r="B52" s="8" t="s">
        <v>10</v>
      </c>
      <c r="C52" s="5" t="s">
        <v>7</v>
      </c>
      <c r="D52" s="6">
        <v>4</v>
      </c>
      <c r="E52" s="54">
        <v>0</v>
      </c>
      <c r="F52" s="165">
        <f t="shared" si="1"/>
        <v>0</v>
      </c>
    </row>
    <row r="53" spans="1:6" ht="30">
      <c r="A53" s="3" t="s">
        <v>58</v>
      </c>
      <c r="B53" s="8" t="s">
        <v>82</v>
      </c>
      <c r="C53" s="5" t="s">
        <v>6</v>
      </c>
      <c r="D53" s="6">
        <v>1</v>
      </c>
      <c r="E53" s="54">
        <v>0</v>
      </c>
      <c r="F53" s="165">
        <f t="shared" si="1"/>
        <v>0</v>
      </c>
    </row>
    <row r="54" spans="1:6" ht="30">
      <c r="A54" s="3" t="s">
        <v>92</v>
      </c>
      <c r="B54" s="8" t="s">
        <v>55</v>
      </c>
      <c r="C54" s="5" t="s">
        <v>6</v>
      </c>
      <c r="D54" s="6">
        <v>1</v>
      </c>
      <c r="E54" s="54">
        <v>0</v>
      </c>
      <c r="F54" s="165">
        <f t="shared" si="1"/>
        <v>0</v>
      </c>
    </row>
    <row r="55" spans="1:6" ht="45">
      <c r="A55" s="3" t="s">
        <v>63</v>
      </c>
      <c r="B55" s="8" t="s">
        <v>114</v>
      </c>
      <c r="C55" s="5" t="s">
        <v>28</v>
      </c>
      <c r="D55" s="6">
        <v>2</v>
      </c>
      <c r="E55" s="54">
        <v>0</v>
      </c>
      <c r="F55" s="165">
        <f t="shared" si="1"/>
        <v>0</v>
      </c>
    </row>
    <row r="56" spans="1:6" ht="30">
      <c r="A56" s="3" t="s">
        <v>93</v>
      </c>
      <c r="B56" s="8" t="s">
        <v>104</v>
      </c>
      <c r="C56" s="5" t="s">
        <v>6</v>
      </c>
      <c r="D56" s="6">
        <v>1</v>
      </c>
      <c r="E56" s="54">
        <v>0</v>
      </c>
      <c r="F56" s="165">
        <f t="shared" si="1"/>
        <v>0</v>
      </c>
    </row>
    <row r="57" spans="1:6" ht="45">
      <c r="A57" s="3" t="s">
        <v>67</v>
      </c>
      <c r="B57" s="8" t="s">
        <v>66</v>
      </c>
      <c r="C57" s="5" t="s">
        <v>6</v>
      </c>
      <c r="D57" s="6">
        <v>1</v>
      </c>
      <c r="E57" s="54">
        <v>0</v>
      </c>
      <c r="F57" s="165">
        <f t="shared" si="1"/>
        <v>0</v>
      </c>
    </row>
    <row r="58" spans="1:6" ht="30">
      <c r="A58" s="3" t="s">
        <v>72</v>
      </c>
      <c r="B58" s="8" t="s">
        <v>89</v>
      </c>
      <c r="C58" s="5" t="s">
        <v>6</v>
      </c>
      <c r="D58" s="6">
        <v>1</v>
      </c>
      <c r="E58" s="54">
        <v>0</v>
      </c>
      <c r="F58" s="165">
        <f t="shared" si="1"/>
        <v>0</v>
      </c>
    </row>
    <row r="59" spans="1:6" ht="15">
      <c r="A59" s="3" t="s">
        <v>83</v>
      </c>
      <c r="B59" s="8" t="s">
        <v>84</v>
      </c>
      <c r="C59" s="5" t="s">
        <v>28</v>
      </c>
      <c r="D59" s="6">
        <v>5</v>
      </c>
      <c r="E59" s="54">
        <v>0</v>
      </c>
      <c r="F59" s="165">
        <f t="shared" si="1"/>
        <v>0</v>
      </c>
    </row>
    <row r="60" spans="1:6" ht="15">
      <c r="A60" s="3" t="s">
        <v>85</v>
      </c>
      <c r="B60" s="8" t="s">
        <v>90</v>
      </c>
      <c r="C60" s="5" t="s">
        <v>28</v>
      </c>
      <c r="D60" s="6">
        <v>5</v>
      </c>
      <c r="E60" s="54">
        <v>0</v>
      </c>
      <c r="F60" s="165">
        <f t="shared" si="1"/>
        <v>0</v>
      </c>
    </row>
    <row r="61" spans="1:6" ht="15">
      <c r="A61" s="3" t="s">
        <v>87</v>
      </c>
      <c r="B61" s="8" t="s">
        <v>86</v>
      </c>
      <c r="C61" s="6" t="s">
        <v>7</v>
      </c>
      <c r="D61" s="6">
        <v>3</v>
      </c>
      <c r="E61" s="54">
        <v>0</v>
      </c>
      <c r="F61" s="165">
        <f t="shared" si="1"/>
        <v>0</v>
      </c>
    </row>
    <row r="62" spans="1:6" ht="15">
      <c r="A62" s="3" t="s">
        <v>94</v>
      </c>
      <c r="B62" s="8" t="s">
        <v>88</v>
      </c>
      <c r="C62" s="6" t="s">
        <v>7</v>
      </c>
      <c r="D62" s="6">
        <v>3</v>
      </c>
      <c r="E62" s="54">
        <v>0</v>
      </c>
      <c r="F62" s="165">
        <f t="shared" si="1"/>
        <v>0</v>
      </c>
    </row>
    <row r="63" spans="1:6" ht="30">
      <c r="A63" s="3" t="s">
        <v>95</v>
      </c>
      <c r="B63" s="8" t="s">
        <v>68</v>
      </c>
      <c r="C63" s="5" t="s">
        <v>28</v>
      </c>
      <c r="D63" s="6">
        <v>15</v>
      </c>
      <c r="E63" s="54">
        <v>0</v>
      </c>
      <c r="F63" s="165">
        <f t="shared" si="1"/>
        <v>0</v>
      </c>
    </row>
    <row r="64" spans="1:6" ht="15">
      <c r="A64" s="3" t="s">
        <v>96</v>
      </c>
      <c r="B64" s="8" t="s">
        <v>56</v>
      </c>
      <c r="C64" s="5" t="s">
        <v>57</v>
      </c>
      <c r="D64" s="6">
        <v>40</v>
      </c>
      <c r="E64" s="54">
        <v>0</v>
      </c>
      <c r="F64" s="165">
        <f t="shared" si="1"/>
        <v>0</v>
      </c>
    </row>
    <row r="65" spans="1:6" ht="15">
      <c r="A65" s="3" t="s">
        <v>97</v>
      </c>
      <c r="B65" s="8" t="s">
        <v>91</v>
      </c>
      <c r="C65" s="5" t="s">
        <v>7</v>
      </c>
      <c r="D65" s="6">
        <v>5</v>
      </c>
      <c r="E65" s="54">
        <v>0</v>
      </c>
      <c r="F65" s="165">
        <f t="shared" si="1"/>
        <v>0</v>
      </c>
    </row>
    <row r="66" spans="1:6" ht="15">
      <c r="A66" s="3" t="s">
        <v>98</v>
      </c>
      <c r="B66" s="8" t="s">
        <v>64</v>
      </c>
      <c r="C66" s="5" t="s">
        <v>7</v>
      </c>
      <c r="D66" s="6">
        <v>1</v>
      </c>
      <c r="E66" s="54">
        <v>0</v>
      </c>
      <c r="F66" s="165">
        <f t="shared" si="1"/>
        <v>0</v>
      </c>
    </row>
    <row r="67" spans="1:6" ht="30">
      <c r="A67" s="3" t="s">
        <v>99</v>
      </c>
      <c r="B67" s="8" t="s">
        <v>39</v>
      </c>
      <c r="C67" s="5" t="s">
        <v>6</v>
      </c>
      <c r="D67" s="6">
        <v>1</v>
      </c>
      <c r="E67" s="54">
        <v>0</v>
      </c>
      <c r="F67" s="165">
        <v>0</v>
      </c>
    </row>
    <row r="68" spans="1:6" ht="15">
      <c r="A68" s="3" t="s">
        <v>100</v>
      </c>
      <c r="B68" s="8" t="s">
        <v>73</v>
      </c>
      <c r="C68" s="5" t="s">
        <v>0</v>
      </c>
      <c r="D68" s="6">
        <v>16</v>
      </c>
      <c r="E68" s="54">
        <v>0</v>
      </c>
      <c r="F68" s="165">
        <f t="shared" si="1"/>
        <v>0</v>
      </c>
    </row>
    <row r="69" spans="1:6" ht="15">
      <c r="A69" s="3" t="s">
        <v>101</v>
      </c>
      <c r="B69" s="8" t="s">
        <v>70</v>
      </c>
      <c r="C69" s="5" t="s">
        <v>6</v>
      </c>
      <c r="D69" s="6">
        <v>1</v>
      </c>
      <c r="E69" s="54">
        <v>0</v>
      </c>
      <c r="F69" s="165">
        <f t="shared" si="1"/>
        <v>0</v>
      </c>
    </row>
    <row r="70" spans="1:6" ht="15">
      <c r="A70" s="3" t="s">
        <v>102</v>
      </c>
      <c r="B70" s="8" t="s">
        <v>24</v>
      </c>
      <c r="C70" s="5" t="s">
        <v>6</v>
      </c>
      <c r="D70" s="6">
        <v>1</v>
      </c>
      <c r="E70" s="54">
        <v>0</v>
      </c>
      <c r="F70" s="165">
        <f t="shared" si="1"/>
        <v>0</v>
      </c>
    </row>
    <row r="71" spans="1:6" ht="30">
      <c r="A71" s="3" t="s">
        <v>103</v>
      </c>
      <c r="B71" s="8" t="s">
        <v>120</v>
      </c>
      <c r="C71" s="5" t="s">
        <v>6</v>
      </c>
      <c r="D71" s="6">
        <v>1</v>
      </c>
      <c r="E71" s="54">
        <v>0</v>
      </c>
      <c r="F71" s="165">
        <f t="shared" si="1"/>
        <v>0</v>
      </c>
    </row>
    <row r="72" spans="1:6" ht="15">
      <c r="A72" s="3" t="s">
        <v>142</v>
      </c>
      <c r="B72" s="8" t="s">
        <v>71</v>
      </c>
      <c r="C72" s="5" t="s">
        <v>6</v>
      </c>
      <c r="D72" s="6">
        <v>1</v>
      </c>
      <c r="E72" s="54">
        <v>0</v>
      </c>
      <c r="F72" s="165">
        <f t="shared" si="1"/>
        <v>0</v>
      </c>
    </row>
    <row r="73" spans="1:6" s="27" customFormat="1" ht="15">
      <c r="A73" s="3" t="s">
        <v>143</v>
      </c>
      <c r="B73" s="8" t="s">
        <v>26</v>
      </c>
      <c r="C73" s="5" t="s">
        <v>21</v>
      </c>
      <c r="D73" s="6">
        <v>3</v>
      </c>
      <c r="E73" s="54">
        <v>0</v>
      </c>
      <c r="F73" s="165">
        <f t="shared" si="1"/>
        <v>0</v>
      </c>
    </row>
    <row r="74" spans="1:6" ht="15">
      <c r="A74" s="3" t="s">
        <v>143</v>
      </c>
      <c r="B74" s="8" t="s">
        <v>121</v>
      </c>
      <c r="C74" s="5" t="s">
        <v>0</v>
      </c>
      <c r="D74" s="6">
        <v>3</v>
      </c>
      <c r="E74" s="54">
        <v>0</v>
      </c>
      <c r="F74" s="165">
        <f t="shared" si="1"/>
        <v>0</v>
      </c>
    </row>
    <row r="75" spans="1:6" ht="15">
      <c r="A75" s="3" t="s">
        <v>151</v>
      </c>
      <c r="B75" s="8" t="s">
        <v>149</v>
      </c>
      <c r="C75" s="5" t="s">
        <v>0</v>
      </c>
      <c r="D75" s="6">
        <v>6</v>
      </c>
      <c r="E75" s="54">
        <v>0</v>
      </c>
      <c r="F75" s="165">
        <f t="shared" si="1"/>
        <v>0</v>
      </c>
    </row>
    <row r="76" spans="1:6" ht="15">
      <c r="A76" s="3"/>
      <c r="B76" s="8"/>
      <c r="C76" s="5"/>
      <c r="D76" s="6"/>
      <c r="E76" s="28"/>
      <c r="F76" s="165"/>
    </row>
    <row r="77" spans="1:6" ht="15.75">
      <c r="A77" s="3"/>
      <c r="B77" s="34" t="s">
        <v>144</v>
      </c>
      <c r="C77" s="38"/>
      <c r="D77" s="39"/>
      <c r="E77" s="40"/>
      <c r="F77" s="163">
        <f>SUM(F79:F96)</f>
        <v>0</v>
      </c>
    </row>
    <row r="78" spans="1:6" ht="15.75">
      <c r="A78" s="3"/>
      <c r="B78" s="10"/>
      <c r="C78" s="5"/>
      <c r="D78" s="6"/>
      <c r="E78" s="28"/>
      <c r="F78" s="165"/>
    </row>
    <row r="79" spans="1:6" s="27" customFormat="1" ht="15">
      <c r="A79" s="3" t="s">
        <v>8</v>
      </c>
      <c r="B79" s="8" t="s">
        <v>124</v>
      </c>
      <c r="C79" s="5" t="s">
        <v>0</v>
      </c>
      <c r="D79" s="6">
        <v>6</v>
      </c>
      <c r="E79" s="54">
        <v>0</v>
      </c>
      <c r="F79" s="165">
        <f aca="true" t="shared" si="2" ref="F79:F94">D79*E79</f>
        <v>0</v>
      </c>
    </row>
    <row r="80" spans="1:6" s="27" customFormat="1" ht="30">
      <c r="A80" s="3" t="s">
        <v>11</v>
      </c>
      <c r="B80" s="8" t="s">
        <v>113</v>
      </c>
      <c r="C80" s="5" t="s">
        <v>6</v>
      </c>
      <c r="D80" s="6">
        <v>1</v>
      </c>
      <c r="E80" s="54">
        <v>0</v>
      </c>
      <c r="F80" s="165">
        <f t="shared" si="2"/>
        <v>0</v>
      </c>
    </row>
    <row r="81" spans="1:6" ht="15">
      <c r="A81" s="3" t="s">
        <v>12</v>
      </c>
      <c r="B81" s="8" t="s">
        <v>108</v>
      </c>
      <c r="C81" s="5" t="s">
        <v>0</v>
      </c>
      <c r="D81" s="6">
        <v>8</v>
      </c>
      <c r="E81" s="54">
        <v>0</v>
      </c>
      <c r="F81" s="165">
        <f t="shared" si="2"/>
        <v>0</v>
      </c>
    </row>
    <row r="82" spans="1:6" ht="30">
      <c r="A82" s="3" t="s">
        <v>29</v>
      </c>
      <c r="B82" s="8" t="s">
        <v>115</v>
      </c>
      <c r="C82" s="5" t="s">
        <v>6</v>
      </c>
      <c r="D82" s="6">
        <v>1</v>
      </c>
      <c r="E82" s="54">
        <v>0</v>
      </c>
      <c r="F82" s="165">
        <f t="shared" si="2"/>
        <v>0</v>
      </c>
    </row>
    <row r="83" spans="1:6" ht="30">
      <c r="A83" s="3" t="s">
        <v>30</v>
      </c>
      <c r="B83" s="8" t="s">
        <v>109</v>
      </c>
      <c r="C83" s="5" t="s">
        <v>7</v>
      </c>
      <c r="D83" s="6">
        <v>1</v>
      </c>
      <c r="E83" s="54">
        <v>0</v>
      </c>
      <c r="F83" s="165">
        <f t="shared" si="2"/>
        <v>0</v>
      </c>
    </row>
    <row r="84" spans="1:6" ht="45">
      <c r="A84" s="3" t="s">
        <v>13</v>
      </c>
      <c r="B84" s="8" t="s">
        <v>110</v>
      </c>
      <c r="C84" s="5" t="s">
        <v>7</v>
      </c>
      <c r="D84" s="6">
        <v>1</v>
      </c>
      <c r="E84" s="54">
        <v>0</v>
      </c>
      <c r="F84" s="165">
        <f t="shared" si="2"/>
        <v>0</v>
      </c>
    </row>
    <row r="85" spans="1:6" ht="30">
      <c r="A85" s="3" t="s">
        <v>14</v>
      </c>
      <c r="B85" s="8" t="s">
        <v>111</v>
      </c>
      <c r="C85" s="5" t="s">
        <v>7</v>
      </c>
      <c r="D85" s="6">
        <v>1</v>
      </c>
      <c r="E85" s="54">
        <v>0</v>
      </c>
      <c r="F85" s="165">
        <f t="shared" si="2"/>
        <v>0</v>
      </c>
    </row>
    <row r="86" spans="1:6" ht="59.25" customHeight="1">
      <c r="A86" s="3" t="s">
        <v>15</v>
      </c>
      <c r="B86" s="8" t="s">
        <v>118</v>
      </c>
      <c r="C86" s="5"/>
      <c r="D86" s="6"/>
      <c r="E86" s="54">
        <v>0</v>
      </c>
      <c r="F86" s="165">
        <f t="shared" si="2"/>
        <v>0</v>
      </c>
    </row>
    <row r="87" spans="1:6" ht="30">
      <c r="A87" s="3" t="s">
        <v>16</v>
      </c>
      <c r="B87" s="8" t="s">
        <v>112</v>
      </c>
      <c r="C87" s="5" t="s">
        <v>28</v>
      </c>
      <c r="D87" s="6">
        <v>6</v>
      </c>
      <c r="E87" s="54">
        <v>0</v>
      </c>
      <c r="F87" s="165">
        <f t="shared" si="2"/>
        <v>0</v>
      </c>
    </row>
    <row r="88" spans="1:6" ht="45">
      <c r="A88" s="3" t="s">
        <v>17</v>
      </c>
      <c r="B88" s="8" t="s">
        <v>117</v>
      </c>
      <c r="C88" s="5" t="s">
        <v>28</v>
      </c>
      <c r="D88" s="6">
        <v>15</v>
      </c>
      <c r="E88" s="54">
        <v>0</v>
      </c>
      <c r="F88" s="165">
        <f t="shared" si="2"/>
        <v>0</v>
      </c>
    </row>
    <row r="89" spans="1:6" s="27" customFormat="1" ht="30">
      <c r="A89" s="3" t="s">
        <v>18</v>
      </c>
      <c r="B89" s="8" t="s">
        <v>116</v>
      </c>
      <c r="C89" s="5" t="s">
        <v>7</v>
      </c>
      <c r="D89" s="6">
        <v>1</v>
      </c>
      <c r="E89" s="54">
        <v>0</v>
      </c>
      <c r="F89" s="165">
        <f t="shared" si="2"/>
        <v>0</v>
      </c>
    </row>
    <row r="90" spans="1:6" s="27" customFormat="1" ht="15">
      <c r="A90" s="3" t="s">
        <v>19</v>
      </c>
      <c r="B90" s="8" t="s">
        <v>119</v>
      </c>
      <c r="C90" s="5" t="s">
        <v>6</v>
      </c>
      <c r="D90" s="6">
        <v>1</v>
      </c>
      <c r="E90" s="54">
        <v>0</v>
      </c>
      <c r="F90" s="165">
        <f t="shared" si="2"/>
        <v>0</v>
      </c>
    </row>
    <row r="91" spans="1:6" s="27" customFormat="1" ht="15">
      <c r="A91" s="3" t="s">
        <v>33</v>
      </c>
      <c r="B91" s="8" t="s">
        <v>31</v>
      </c>
      <c r="C91" s="5" t="s">
        <v>0</v>
      </c>
      <c r="D91" s="6">
        <v>16</v>
      </c>
      <c r="E91" s="54">
        <v>0</v>
      </c>
      <c r="F91" s="165">
        <f t="shared" si="2"/>
        <v>0</v>
      </c>
    </row>
    <row r="92" spans="1:6" s="27" customFormat="1" ht="30">
      <c r="A92" s="3" t="s">
        <v>35</v>
      </c>
      <c r="B92" s="8" t="s">
        <v>122</v>
      </c>
      <c r="C92" s="5" t="s">
        <v>6</v>
      </c>
      <c r="D92" s="6">
        <v>1</v>
      </c>
      <c r="E92" s="54">
        <v>0</v>
      </c>
      <c r="F92" s="165">
        <f t="shared" si="2"/>
        <v>0</v>
      </c>
    </row>
    <row r="93" spans="1:6" ht="15">
      <c r="A93" s="3" t="s">
        <v>36</v>
      </c>
      <c r="B93" s="8" t="s">
        <v>121</v>
      </c>
      <c r="C93" s="5" t="s">
        <v>0</v>
      </c>
      <c r="D93" s="6">
        <v>3</v>
      </c>
      <c r="E93" s="54">
        <v>0</v>
      </c>
      <c r="F93" s="165">
        <f t="shared" si="2"/>
        <v>0</v>
      </c>
    </row>
    <row r="94" spans="1:6" ht="15">
      <c r="A94" s="3" t="s">
        <v>37</v>
      </c>
      <c r="B94" s="8" t="s">
        <v>149</v>
      </c>
      <c r="C94" s="5" t="s">
        <v>0</v>
      </c>
      <c r="D94" s="6">
        <v>6</v>
      </c>
      <c r="E94" s="54">
        <v>0</v>
      </c>
      <c r="F94" s="165">
        <f t="shared" si="2"/>
        <v>0</v>
      </c>
    </row>
    <row r="95" spans="1:6" ht="15">
      <c r="A95" s="3"/>
      <c r="B95" s="8"/>
      <c r="C95" s="5"/>
      <c r="D95" s="6"/>
      <c r="E95" s="28"/>
      <c r="F95" s="165"/>
    </row>
    <row r="96" spans="1:6" ht="15">
      <c r="A96" s="3"/>
      <c r="B96" s="8"/>
      <c r="C96" s="5"/>
      <c r="D96" s="6"/>
      <c r="E96" s="28"/>
      <c r="F96" s="165"/>
    </row>
    <row r="97" spans="1:6" ht="15.75">
      <c r="A97" s="3"/>
      <c r="B97" s="34" t="s">
        <v>145</v>
      </c>
      <c r="C97" s="38"/>
      <c r="D97" s="39"/>
      <c r="E97" s="40"/>
      <c r="F97" s="163">
        <f>SUM(F99:F125)</f>
        <v>0</v>
      </c>
    </row>
    <row r="98" spans="1:6" ht="15">
      <c r="A98" s="3"/>
      <c r="B98" s="8"/>
      <c r="C98" s="5"/>
      <c r="D98" s="6"/>
      <c r="E98" s="28"/>
      <c r="F98" s="165"/>
    </row>
    <row r="99" spans="1:6" s="27" customFormat="1" ht="15">
      <c r="A99" s="3" t="s">
        <v>8</v>
      </c>
      <c r="B99" s="8" t="s">
        <v>125</v>
      </c>
      <c r="C99" s="5" t="s">
        <v>0</v>
      </c>
      <c r="D99" s="6">
        <v>8</v>
      </c>
      <c r="E99" s="54">
        <v>0</v>
      </c>
      <c r="F99" s="165">
        <f aca="true" t="shared" si="3" ref="F99:F123">D99*E99</f>
        <v>0</v>
      </c>
    </row>
    <row r="100" spans="1:6" s="27" customFormat="1" ht="30">
      <c r="A100" s="3" t="s">
        <v>11</v>
      </c>
      <c r="B100" s="8" t="s">
        <v>135</v>
      </c>
      <c r="C100" s="5" t="s">
        <v>6</v>
      </c>
      <c r="D100" s="6">
        <v>1</v>
      </c>
      <c r="E100" s="54">
        <v>0</v>
      </c>
      <c r="F100" s="165">
        <f t="shared" si="3"/>
        <v>0</v>
      </c>
    </row>
    <row r="101" spans="1:6" s="27" customFormat="1" ht="30">
      <c r="A101" s="3" t="s">
        <v>12</v>
      </c>
      <c r="B101" s="8" t="s">
        <v>127</v>
      </c>
      <c r="C101" s="5" t="s">
        <v>6</v>
      </c>
      <c r="D101" s="6">
        <v>1</v>
      </c>
      <c r="E101" s="54">
        <v>0</v>
      </c>
      <c r="F101" s="165">
        <f t="shared" si="3"/>
        <v>0</v>
      </c>
    </row>
    <row r="102" spans="1:6" s="27" customFormat="1" ht="15">
      <c r="A102" s="3" t="s">
        <v>29</v>
      </c>
      <c r="B102" s="8" t="s">
        <v>126</v>
      </c>
      <c r="C102" s="5" t="s">
        <v>6</v>
      </c>
      <c r="D102" s="6">
        <v>1</v>
      </c>
      <c r="E102" s="54">
        <v>0</v>
      </c>
      <c r="F102" s="165">
        <f t="shared" si="3"/>
        <v>0</v>
      </c>
    </row>
    <row r="103" spans="1:6" s="27" customFormat="1" ht="30">
      <c r="A103" s="3" t="s">
        <v>30</v>
      </c>
      <c r="B103" s="8" t="s">
        <v>146</v>
      </c>
      <c r="C103" s="5" t="s">
        <v>6</v>
      </c>
      <c r="D103" s="6">
        <v>1</v>
      </c>
      <c r="E103" s="54">
        <v>0</v>
      </c>
      <c r="F103" s="165">
        <f t="shared" si="3"/>
        <v>0</v>
      </c>
    </row>
    <row r="104" spans="1:6" s="27" customFormat="1" ht="15">
      <c r="A104" s="3" t="s">
        <v>13</v>
      </c>
      <c r="B104" s="8" t="s">
        <v>128</v>
      </c>
      <c r="C104" s="5" t="s">
        <v>7</v>
      </c>
      <c r="D104" s="6">
        <v>3</v>
      </c>
      <c r="E104" s="54">
        <v>0</v>
      </c>
      <c r="F104" s="165">
        <f t="shared" si="3"/>
        <v>0</v>
      </c>
    </row>
    <row r="105" spans="1:6" s="27" customFormat="1" ht="15">
      <c r="A105" s="3" t="s">
        <v>14</v>
      </c>
      <c r="B105" s="8" t="s">
        <v>136</v>
      </c>
      <c r="C105" s="5" t="s">
        <v>6</v>
      </c>
      <c r="D105" s="6">
        <v>1</v>
      </c>
      <c r="E105" s="54">
        <v>0</v>
      </c>
      <c r="F105" s="165">
        <f t="shared" si="3"/>
        <v>0</v>
      </c>
    </row>
    <row r="106" spans="1:6" s="27" customFormat="1" ht="30">
      <c r="A106" s="3" t="s">
        <v>15</v>
      </c>
      <c r="B106" s="8" t="s">
        <v>137</v>
      </c>
      <c r="C106" s="5" t="s">
        <v>6</v>
      </c>
      <c r="D106" s="6">
        <v>1</v>
      </c>
      <c r="E106" s="54">
        <v>0</v>
      </c>
      <c r="F106" s="165">
        <f t="shared" si="3"/>
        <v>0</v>
      </c>
    </row>
    <row r="107" spans="1:6" s="27" customFormat="1" ht="15">
      <c r="A107" s="3" t="s">
        <v>16</v>
      </c>
      <c r="B107" s="8" t="s">
        <v>129</v>
      </c>
      <c r="C107" s="5" t="s">
        <v>6</v>
      </c>
      <c r="D107" s="6">
        <v>1</v>
      </c>
      <c r="E107" s="54">
        <v>0</v>
      </c>
      <c r="F107" s="165">
        <f t="shared" si="3"/>
        <v>0</v>
      </c>
    </row>
    <row r="108" spans="1:6" s="27" customFormat="1" ht="15">
      <c r="A108" s="3" t="s">
        <v>17</v>
      </c>
      <c r="B108" s="8" t="s">
        <v>133</v>
      </c>
      <c r="C108" s="5" t="s">
        <v>28</v>
      </c>
      <c r="D108" s="6">
        <v>26</v>
      </c>
      <c r="E108" s="54">
        <v>0</v>
      </c>
      <c r="F108" s="165">
        <f t="shared" si="3"/>
        <v>0</v>
      </c>
    </row>
    <row r="109" spans="1:6" s="27" customFormat="1" ht="15">
      <c r="A109" s="3" t="s">
        <v>18</v>
      </c>
      <c r="B109" s="8" t="s">
        <v>130</v>
      </c>
      <c r="C109" s="5" t="s">
        <v>7</v>
      </c>
      <c r="D109" s="6">
        <v>2</v>
      </c>
      <c r="E109" s="54">
        <v>0</v>
      </c>
      <c r="F109" s="165">
        <f t="shared" si="3"/>
        <v>0</v>
      </c>
    </row>
    <row r="110" spans="1:6" s="27" customFormat="1" ht="15">
      <c r="A110" s="3" t="s">
        <v>19</v>
      </c>
      <c r="B110" s="8" t="s">
        <v>131</v>
      </c>
      <c r="C110" s="5" t="s">
        <v>7</v>
      </c>
      <c r="D110" s="6">
        <v>6</v>
      </c>
      <c r="E110" s="54">
        <v>0</v>
      </c>
      <c r="F110" s="165">
        <f t="shared" si="3"/>
        <v>0</v>
      </c>
    </row>
    <row r="111" spans="1:6" s="27" customFormat="1" ht="15">
      <c r="A111" s="3" t="s">
        <v>33</v>
      </c>
      <c r="B111" s="8" t="s">
        <v>132</v>
      </c>
      <c r="C111" s="5" t="s">
        <v>7</v>
      </c>
      <c r="D111" s="6">
        <v>2</v>
      </c>
      <c r="E111" s="54">
        <v>0</v>
      </c>
      <c r="F111" s="165">
        <f t="shared" si="3"/>
        <v>0</v>
      </c>
    </row>
    <row r="112" spans="1:6" s="27" customFormat="1" ht="30">
      <c r="A112" s="3" t="s">
        <v>35</v>
      </c>
      <c r="B112" s="8" t="s">
        <v>152</v>
      </c>
      <c r="C112" s="5" t="s">
        <v>6</v>
      </c>
      <c r="D112" s="6">
        <v>1</v>
      </c>
      <c r="E112" s="54">
        <v>0</v>
      </c>
      <c r="F112" s="165">
        <f t="shared" si="3"/>
        <v>0</v>
      </c>
    </row>
    <row r="113" spans="1:6" s="27" customFormat="1" ht="15">
      <c r="A113" s="3" t="s">
        <v>36</v>
      </c>
      <c r="B113" s="8" t="s">
        <v>138</v>
      </c>
      <c r="C113" s="5" t="s">
        <v>7</v>
      </c>
      <c r="D113" s="6">
        <v>16</v>
      </c>
      <c r="E113" s="54">
        <v>0</v>
      </c>
      <c r="F113" s="165">
        <f t="shared" si="3"/>
        <v>0</v>
      </c>
    </row>
    <row r="114" spans="1:6" s="27" customFormat="1" ht="15">
      <c r="A114" s="3" t="s">
        <v>37</v>
      </c>
      <c r="B114" s="8" t="s">
        <v>139</v>
      </c>
      <c r="C114" s="5" t="s">
        <v>7</v>
      </c>
      <c r="D114" s="6">
        <v>1</v>
      </c>
      <c r="E114" s="54">
        <v>0</v>
      </c>
      <c r="F114" s="165">
        <f t="shared" si="3"/>
        <v>0</v>
      </c>
    </row>
    <row r="115" spans="1:6" s="27" customFormat="1" ht="30">
      <c r="A115" s="3" t="s">
        <v>38</v>
      </c>
      <c r="B115" s="8" t="s">
        <v>134</v>
      </c>
      <c r="C115" s="5" t="s">
        <v>7</v>
      </c>
      <c r="D115" s="6">
        <v>1</v>
      </c>
      <c r="E115" s="54">
        <v>0</v>
      </c>
      <c r="F115" s="165">
        <f t="shared" si="3"/>
        <v>0</v>
      </c>
    </row>
    <row r="116" spans="1:6" s="27" customFormat="1" ht="30">
      <c r="A116" s="3" t="s">
        <v>40</v>
      </c>
      <c r="B116" s="8" t="s">
        <v>32</v>
      </c>
      <c r="C116" s="5" t="s">
        <v>6</v>
      </c>
      <c r="D116" s="6">
        <v>1</v>
      </c>
      <c r="E116" s="54">
        <v>0</v>
      </c>
      <c r="F116" s="165">
        <f t="shared" si="3"/>
        <v>0</v>
      </c>
    </row>
    <row r="117" spans="1:6" s="27" customFormat="1" ht="15">
      <c r="A117" s="3" t="s">
        <v>42</v>
      </c>
      <c r="B117" s="8" t="s">
        <v>141</v>
      </c>
      <c r="C117" s="5" t="s">
        <v>6</v>
      </c>
      <c r="D117" s="6">
        <v>1</v>
      </c>
      <c r="E117" s="54">
        <v>0</v>
      </c>
      <c r="F117" s="165">
        <f t="shared" si="3"/>
        <v>0</v>
      </c>
    </row>
    <row r="118" spans="1:6" s="27" customFormat="1" ht="15">
      <c r="A118" s="3" t="s">
        <v>43</v>
      </c>
      <c r="B118" s="8" t="s">
        <v>31</v>
      </c>
      <c r="C118" s="5" t="s">
        <v>0</v>
      </c>
      <c r="D118" s="6">
        <v>20</v>
      </c>
      <c r="E118" s="54">
        <v>0</v>
      </c>
      <c r="F118" s="165">
        <f t="shared" si="3"/>
        <v>0</v>
      </c>
    </row>
    <row r="119" spans="1:6" s="27" customFormat="1" ht="15">
      <c r="A119" s="3" t="s">
        <v>58</v>
      </c>
      <c r="B119" s="8" t="s">
        <v>140</v>
      </c>
      <c r="C119" s="5" t="s">
        <v>0</v>
      </c>
      <c r="D119" s="6">
        <v>14</v>
      </c>
      <c r="E119" s="54">
        <v>0</v>
      </c>
      <c r="F119" s="165">
        <f t="shared" si="3"/>
        <v>0</v>
      </c>
    </row>
    <row r="120" spans="1:6" s="27" customFormat="1" ht="15">
      <c r="A120" s="3" t="s">
        <v>92</v>
      </c>
      <c r="B120" s="8" t="s">
        <v>25</v>
      </c>
      <c r="C120" s="5" t="s">
        <v>6</v>
      </c>
      <c r="D120" s="6">
        <v>1</v>
      </c>
      <c r="E120" s="54">
        <v>0</v>
      </c>
      <c r="F120" s="165">
        <f t="shared" si="3"/>
        <v>0</v>
      </c>
    </row>
    <row r="121" spans="1:6" s="27" customFormat="1" ht="30">
      <c r="A121" s="3" t="s">
        <v>63</v>
      </c>
      <c r="B121" s="8" t="s">
        <v>122</v>
      </c>
      <c r="C121" s="5" t="s">
        <v>6</v>
      </c>
      <c r="D121" s="6">
        <v>1</v>
      </c>
      <c r="E121" s="54">
        <v>0</v>
      </c>
      <c r="F121" s="165">
        <f t="shared" si="3"/>
        <v>0</v>
      </c>
    </row>
    <row r="122" spans="1:6" s="27" customFormat="1" ht="15">
      <c r="A122" s="3" t="s">
        <v>93</v>
      </c>
      <c r="B122" s="8" t="s">
        <v>150</v>
      </c>
      <c r="C122" s="5" t="s">
        <v>0</v>
      </c>
      <c r="D122" s="6">
        <v>4</v>
      </c>
      <c r="E122" s="54">
        <v>0</v>
      </c>
      <c r="F122" s="165">
        <f t="shared" si="3"/>
        <v>0</v>
      </c>
    </row>
    <row r="123" spans="1:6" ht="15">
      <c r="A123" s="3" t="s">
        <v>67</v>
      </c>
      <c r="B123" s="8" t="s">
        <v>149</v>
      </c>
      <c r="C123" s="5" t="s">
        <v>0</v>
      </c>
      <c r="D123" s="6">
        <v>6</v>
      </c>
      <c r="E123" s="54">
        <v>0</v>
      </c>
      <c r="F123" s="165">
        <f t="shared" si="3"/>
        <v>0</v>
      </c>
    </row>
    <row r="124" spans="1:6" ht="15">
      <c r="A124" s="3"/>
      <c r="B124" s="8"/>
      <c r="C124" s="5"/>
      <c r="D124" s="6"/>
      <c r="E124" s="28"/>
      <c r="F124" s="165"/>
    </row>
    <row r="125" spans="1:6" ht="15">
      <c r="A125" s="3"/>
      <c r="B125" s="8"/>
      <c r="C125" s="5"/>
      <c r="D125" s="6"/>
      <c r="E125" s="28"/>
      <c r="F125" s="165"/>
    </row>
    <row r="126" spans="1:6" s="16" customFormat="1" ht="15.75">
      <c r="A126" s="30"/>
      <c r="B126" s="31" t="s">
        <v>20</v>
      </c>
      <c r="C126" s="32"/>
      <c r="D126" s="31"/>
      <c r="E126" s="33"/>
      <c r="F126" s="166">
        <f>F14+F30+F77+F97</f>
        <v>0</v>
      </c>
    </row>
    <row r="127" spans="1:6" ht="15">
      <c r="A127" s="3"/>
      <c r="B127" s="8"/>
      <c r="C127" s="5"/>
      <c r="D127" s="6"/>
      <c r="E127" s="7"/>
      <c r="F127" s="165"/>
    </row>
    <row r="128" spans="1:6" ht="15">
      <c r="A128" s="3"/>
      <c r="B128" s="8"/>
      <c r="C128" s="5"/>
      <c r="D128" s="6"/>
      <c r="E128" s="7"/>
      <c r="F128" s="165"/>
    </row>
    <row r="129" spans="1:6" ht="15">
      <c r="A129" s="3"/>
      <c r="B129" s="8"/>
      <c r="C129" s="5"/>
      <c r="D129" s="6"/>
      <c r="E129" s="7"/>
      <c r="F129" s="165"/>
    </row>
    <row r="130" spans="1:6" ht="15">
      <c r="A130" s="3"/>
      <c r="B130" s="46"/>
      <c r="C130" s="47"/>
      <c r="D130" s="48"/>
      <c r="E130" s="49"/>
      <c r="F130" s="50"/>
    </row>
    <row r="131" ht="15">
      <c r="B131" s="51"/>
    </row>
  </sheetData>
  <sheetProtection selectLockedCells="1" selectUnlockedCells="1"/>
  <mergeCells count="1">
    <mergeCell ref="C3:F13"/>
  </mergeCells>
  <printOptions horizontalCentered="1"/>
  <pageMargins left="0.2362204724409449" right="0.2362204724409449" top="0.7480314960629921" bottom="0.7480314960629921" header="0.5118110236220472" footer="0.31496062992125984"/>
  <pageSetup fitToHeight="0" fitToWidth="1" horizontalDpi="300" verticalDpi="300" orientation="landscape" paperSize="9" r:id="rId2"/>
  <headerFooter alignWithMargins="0">
    <oddHeader>&amp;Rlist/ů : &amp;P/&amp;N</oddHead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75E97DEBC2264783D63190C9DAC387" ma:contentTypeVersion="2" ma:contentTypeDescription="Vytvoří nový dokument" ma:contentTypeScope="" ma:versionID="c15fdd335478230afb5f6e6b0ba96265">
  <xsd:schema xmlns:xsd="http://www.w3.org/2001/XMLSchema" xmlns:xs="http://www.w3.org/2001/XMLSchema" xmlns:p="http://schemas.microsoft.com/office/2006/metadata/properties" xmlns:ns2="096d1ca5-0ec7-42c4-bbf3-497120e80977" targetNamespace="http://schemas.microsoft.com/office/2006/metadata/properties" ma:root="true" ma:fieldsID="d058d2b7ca5ef0438db84a4df2e36113" ns2:_="">
    <xsd:import namespace="096d1ca5-0ec7-42c4-bbf3-497120e8097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6d1ca5-0ec7-42c4-bbf3-497120e809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682B5D-7C16-4EA1-9229-E485DFC32A66}">
  <ds:schemaRefs>
    <ds:schemaRef ds:uri="http://purl.org/dc/dcmitype/"/>
    <ds:schemaRef ds:uri="http://schemas.microsoft.com/office/infopath/2007/PartnerControls"/>
    <ds:schemaRef ds:uri="096d1ca5-0ec7-42c4-bbf3-497120e80977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5CE8A9-FF66-4912-A66D-F4D257E837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6d1ca5-0ec7-42c4-bbf3-497120e809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CBCE21-C67F-4B06-B5A5-05A8D66B17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Zuska</cp:lastModifiedBy>
  <cp:lastPrinted>2023-04-21T08:17:16Z</cp:lastPrinted>
  <dcterms:created xsi:type="dcterms:W3CDTF">2022-01-19T08:32:14Z</dcterms:created>
  <dcterms:modified xsi:type="dcterms:W3CDTF">2023-04-27T08:32:18Z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0x0101004D75E97DEBC2264783D63190C9DAC387</vt:lpwstr>
  </property>
</Properties>
</file>