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65416" windowWidth="29040" windowHeight="15840" activeTab="0"/>
  </bookViews>
  <sheets>
    <sheet name="Krycí list" sheetId="1" r:id="rId1"/>
    <sheet name="Rekapitulace" sheetId="2" state="hidden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'Rekapitulace'!$G$22</definedName>
    <definedName name="Dodavka0">'Položky'!#REF!</definedName>
    <definedName name="HSV">'Rekapitulace'!$E$22</definedName>
    <definedName name="HSV0">'Položky'!#REF!</definedName>
    <definedName name="HZS">'Rekapitulace'!$I$22</definedName>
    <definedName name="HZS0">'Položky'!#REF!</definedName>
    <definedName name="JKSO">'Krycí list'!$G$2</definedName>
    <definedName name="MJ">'Krycí list'!$G$5</definedName>
    <definedName name="Mont">'Rekapitulace'!$H$22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'Položky'!$A$1:$G$161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'Rekapitulace'!$F$22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'Rekapitulace'!$E$27</definedName>
    <definedName name="VRNnazev">'Rekapitulace'!$A$27</definedName>
    <definedName name="VRNproc">'Rekapitulace'!$F$27</definedName>
    <definedName name="VRNzakl">'Rekapitulace'!$G$27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<sst xmlns="http://schemas.openxmlformats.org/spreadsheetml/2006/main" count="439" uniqueCount="267">
  <si>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</si>
  <si>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</si>
  <si>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</si>
  <si>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</si>
  <si>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</si>
  <si>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</si>
  <si>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</si>
  <si>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</si>
  <si>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</si>
  <si>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</si>
  <si>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</si>
  <si>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</si>
  <si>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</si>
  <si>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</si>
  <si>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</si>
  <si>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</si>
  <si>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</si>
  <si>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</si>
  <si>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</si>
  <si>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</si>
  <si>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</si>
  <si>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</si>
  <si>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</si>
  <si>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</si>
  <si>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</si>
  <si>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</si>
  <si>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</si>
  <si>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</si>
  <si>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</si>
  <si>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</si>
  <si>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</si>
  <si>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</si>
  <si>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</si>
  <si>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</si>
  <si>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</si>
  <si>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</si>
  <si>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</si>
  <si>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</si>
  <si>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</si>
  <si>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</si>
  <si>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</si>
  <si>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</si>
  <si>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</si>
  <si>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</si>
  <si>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</si>
  <si>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</si>
  <si>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</si>
  <si>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</si>
  <si>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</si>
  <si>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</si>
  <si>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</si>
  <si>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</si>
  <si>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</si>
  <si>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</si>
  <si>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</si>
  <si>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</si>
  <si>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</si>
  <si>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</si>
  <si>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</si>
  <si>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</si>
  <si>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</si>
  <si>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</si>
  <si>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</si>
  <si>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</si>
  <si>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</si>
  <si>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</si>
  <si>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</si>
  <si>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</si>
  <si>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</si>
  <si>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</si>
  <si>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</si>
  <si>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</si>
  <si>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</si>
  <si>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</si>
  <si>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</si>
  <si>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</si>
  <si>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20-07-03</t>
  </si>
  <si>
    <t>Zubří - Rekreační areál</t>
  </si>
  <si>
    <t>SO 02</t>
  </si>
  <si>
    <t>Oprava terasy hl. budovy</t>
  </si>
  <si>
    <t>201.1BB</t>
  </si>
  <si>
    <t>Oprava teras u hl. budovy</t>
  </si>
  <si>
    <t>2</t>
  </si>
  <si>
    <t>Základy a zvláštní zakládání</t>
  </si>
  <si>
    <t>275316131R00</t>
  </si>
  <si>
    <t>Základ.patky z betonu prostého vodostaveb. C 25/30 vč. přípavaných prací</t>
  </si>
  <si>
    <t>kus</t>
  </si>
  <si>
    <t>4</t>
  </si>
  <si>
    <t>Vodorovné konstrukce</t>
  </si>
  <si>
    <t>411351801R00</t>
  </si>
  <si>
    <t xml:space="preserve">Bednění čel desek terasy, zřízení </t>
  </si>
  <si>
    <t>m</t>
  </si>
  <si>
    <t>terasa:4,5+9,0+4,5</t>
  </si>
  <si>
    <t>terasa:6,5</t>
  </si>
  <si>
    <t>411351802R00</t>
  </si>
  <si>
    <t xml:space="preserve">Bednění čel desek terasy, odstranění </t>
  </si>
  <si>
    <t>18,0000</t>
  </si>
  <si>
    <t>6,5000</t>
  </si>
  <si>
    <t>63</t>
  </si>
  <si>
    <t>Podlahy a podlahové konstrukce</t>
  </si>
  <si>
    <t>631312621RT2</t>
  </si>
  <si>
    <t>Mazanina betonová tl. 5 - 8 cm C 20/25 vyztužená svařovanou sítí 6x100x100 mm</t>
  </si>
  <si>
    <t>m3</t>
  </si>
  <si>
    <t>4,5*9,0*0,07</t>
  </si>
  <si>
    <t>6,5*3,8*0,07</t>
  </si>
  <si>
    <t>631319161R00</t>
  </si>
  <si>
    <t xml:space="preserve">Příplatek za konečnou úpravu mazanin do tl. 8 cm </t>
  </si>
  <si>
    <t>2,8350</t>
  </si>
  <si>
    <t>1,7290</t>
  </si>
  <si>
    <t>632420000F00</t>
  </si>
  <si>
    <t>Podrovnávací potěr pod parozábranu ručně zpracovaný, do tl.10 mm</t>
  </si>
  <si>
    <t>m2</t>
  </si>
  <si>
    <t>6,5*3,8</t>
  </si>
  <si>
    <t>93</t>
  </si>
  <si>
    <t>Dokončovací práce inženýrskách staveb</t>
  </si>
  <si>
    <t>938902122R00</t>
  </si>
  <si>
    <t xml:space="preserve">Čištění ploch betonových konstrukcí tlakovou vodou </t>
  </si>
  <si>
    <t>40,5000</t>
  </si>
  <si>
    <t>96</t>
  </si>
  <si>
    <t>Bourání konstrukcí</t>
  </si>
  <si>
    <t>952902121F00</t>
  </si>
  <si>
    <t xml:space="preserve">Zametení podkladu </t>
  </si>
  <si>
    <t>zametení podkladu po vybourání betonu</t>
  </si>
  <si>
    <t>24,7000</t>
  </si>
  <si>
    <t>965041331R00</t>
  </si>
  <si>
    <t xml:space="preserve">Bourání lehčených mazanin tl.10 cm, pl. 4 m2 </t>
  </si>
  <si>
    <t>4,5*9,0*0,06</t>
  </si>
  <si>
    <t>3,8*6,5*0,06</t>
  </si>
  <si>
    <t>965081813RT1</t>
  </si>
  <si>
    <t>Bourání dlažeb terac.,čedič. tl.do 30 mm, nad 1 m2 ručně, dlaždice teracové</t>
  </si>
  <si>
    <t>4,5*9,0</t>
  </si>
  <si>
    <t>3,8*6,5</t>
  </si>
  <si>
    <t>99</t>
  </si>
  <si>
    <t>Staveništní přesun hmot</t>
  </si>
  <si>
    <t>998011001R00</t>
  </si>
  <si>
    <t xml:space="preserve">Přesun hmot pro budovy zděné výšky do 6 m </t>
  </si>
  <si>
    <t>t</t>
  </si>
  <si>
    <t>711</t>
  </si>
  <si>
    <t>Izolace proti vodě</t>
  </si>
  <si>
    <t>711111001RZ1</t>
  </si>
  <si>
    <t>Izolace proti vlhkosti vodor. nátěr ALP za studena 1x nátěr - včetně dodávky penetračního laku ALP</t>
  </si>
  <si>
    <t>711112001RZ1</t>
  </si>
  <si>
    <t>Izolace proti vlhkosti svis. nátěr ALP, za studena 1x nátěr - včetně dodávky asfaltového laku</t>
  </si>
  <si>
    <t>9,0*0,3</t>
  </si>
  <si>
    <t>(3,8+3,8)*0,3</t>
  </si>
  <si>
    <t>711140101F10</t>
  </si>
  <si>
    <t xml:space="preserve">Odstr.izolace proti vlhk.vodor. pásy přitavením </t>
  </si>
  <si>
    <t>strávená izolační vrstva</t>
  </si>
  <si>
    <t>711 1001</t>
  </si>
  <si>
    <t xml:space="preserve">Nášlapná vrstva z izopllace PVC vč. doplňků </t>
  </si>
  <si>
    <t>voorovně:40,5</t>
  </si>
  <si>
    <t>svisle:2,7</t>
  </si>
  <si>
    <t>voorovně:24,7</t>
  </si>
  <si>
    <t>svisle:2,28</t>
  </si>
  <si>
    <t>998711201R00</t>
  </si>
  <si>
    <t xml:space="preserve">Přesun hmot pro izolace proti vodě, výšky do 6 m </t>
  </si>
  <si>
    <t>764</t>
  </si>
  <si>
    <t>Konstrukce klempířské</t>
  </si>
  <si>
    <t>764352203R00</t>
  </si>
  <si>
    <t>Žlaby z Pz plechu podokapní půlkruhové, rš 330 mm vč. háků</t>
  </si>
  <si>
    <t>9,0000</t>
  </si>
  <si>
    <t>6,7</t>
  </si>
  <si>
    <t>764352810R00</t>
  </si>
  <si>
    <t>Demontáž žlabů půlkruh. rovných, rš 330 mm, do 30° vč. háků</t>
  </si>
  <si>
    <t>6,7000</t>
  </si>
  <si>
    <t>764359211R00</t>
  </si>
  <si>
    <t xml:space="preserve">Kotlík z Pz plechu kónický pro trouby D do 100 mm </t>
  </si>
  <si>
    <t>1,0000</t>
  </si>
  <si>
    <t>764421830R00</t>
  </si>
  <si>
    <t>Demontáž oplechování okapové lišty rš od 100 do 200 mm</t>
  </si>
  <si>
    <t>terasa:(4,5+9,0+1,2+2,4)*1,1</t>
  </si>
  <si>
    <t>998764201R00</t>
  </si>
  <si>
    <t xml:space="preserve">Přesun hmot pro klempířské konstr., výšky do 6 m </t>
  </si>
  <si>
    <t>766</t>
  </si>
  <si>
    <t>Konstrukce truhlářské</t>
  </si>
  <si>
    <t>762111811R00</t>
  </si>
  <si>
    <t>Demontáž zábradlí z fošen nebo latí terasa</t>
  </si>
  <si>
    <t>schodiště:1,55*1,1*2</t>
  </si>
  <si>
    <t>terasa:6,5*1,1</t>
  </si>
  <si>
    <t>762295000R00</t>
  </si>
  <si>
    <t xml:space="preserve">Spojovací a ochranné prostředky pro zábradlí </t>
  </si>
  <si>
    <t>0,8</t>
  </si>
  <si>
    <t>0,25</t>
  </si>
  <si>
    <t>766492100R00</t>
  </si>
  <si>
    <t xml:space="preserve">Montáž dřevěného zábradlí </t>
  </si>
  <si>
    <t>60512000</t>
  </si>
  <si>
    <t xml:space="preserve">Řezivo SM hoblované profil 140 x 30 mm </t>
  </si>
  <si>
    <t>Začátek provozního součtu</t>
  </si>
  <si>
    <t>mat. + průřez:</t>
  </si>
  <si>
    <t>zábradlí o rozměru 140 x 30 mm :25*0,03*1,07</t>
  </si>
  <si>
    <t>Konec provozního součtu</t>
  </si>
  <si>
    <t>zábradlí o rozměru 140 x 30 mm :7,15*0,03*1,07</t>
  </si>
  <si>
    <t>998766201R00</t>
  </si>
  <si>
    <t xml:space="preserve">Přesun hmot pro truhlářské konstr., výšky do 6 m </t>
  </si>
  <si>
    <t>767</t>
  </si>
  <si>
    <t>Konstrukce zámečnické</t>
  </si>
  <si>
    <t>767210000F00</t>
  </si>
  <si>
    <t>Montáž schodů rovných ocel. konstr. vč. kotev schody ve specifikaci</t>
  </si>
  <si>
    <t>kpl</t>
  </si>
  <si>
    <t>767990000F00</t>
  </si>
  <si>
    <t>Montáž ocelové KCE na VZT vč. kotev KCE ve specifikaci</t>
  </si>
  <si>
    <t>767996802R00</t>
  </si>
  <si>
    <t>Demontáž atypických ocelových konstr. schodiště na terasu</t>
  </si>
  <si>
    <t>767 201</t>
  </si>
  <si>
    <t>Výroba atypické ocelové KCE schodiště na terasu schodnice pororošt, pozink</t>
  </si>
  <si>
    <t>767 301</t>
  </si>
  <si>
    <t xml:space="preserve">Výroba atypické ocelové KCE na VZT </t>
  </si>
  <si>
    <t>998767201R00</t>
  </si>
  <si>
    <t xml:space="preserve">Přesun hmot pro zámečnické konstr., výšky do 6 m </t>
  </si>
  <si>
    <t>783</t>
  </si>
  <si>
    <t>Nátěry</t>
  </si>
  <si>
    <t>783201811F01</t>
  </si>
  <si>
    <t>Odstranění nátěrů z kovových konstrukcí oškrábáním sloupků zábradlí</t>
  </si>
  <si>
    <t>14,0000</t>
  </si>
  <si>
    <t>783201811F02</t>
  </si>
  <si>
    <t>Odstranění nátěrů z kovových konstrukcí oškrábáním ocelových nosníků terasy</t>
  </si>
  <si>
    <t>4,5+9+4,5</t>
  </si>
  <si>
    <t>6,5</t>
  </si>
  <si>
    <t>783222100F01</t>
  </si>
  <si>
    <t>Nátěr syntetický kovových konstrukcí dvojnásobný nátěr sloupků zábradlí</t>
  </si>
  <si>
    <t>4,0000</t>
  </si>
  <si>
    <t>783222100F02</t>
  </si>
  <si>
    <t>Nátěr syntetický kovových konstrukcí dvojnásobný ocelových nosníků terasy</t>
  </si>
  <si>
    <t>783222100F03</t>
  </si>
  <si>
    <t>Nátěr syntetický kovových konstrukcí dvojnásobný ocelové KCE na VZT</t>
  </si>
  <si>
    <t>18,1</t>
  </si>
  <si>
    <t>783612100R00</t>
  </si>
  <si>
    <t xml:space="preserve">Nátěr olejový truhlářských výrobků dvojnásobný </t>
  </si>
  <si>
    <t>terasa:(4,5+9,0+1,2+2,4)*1,1*2</t>
  </si>
  <si>
    <t>schodiště:1,55*1,1*2*2</t>
  </si>
  <si>
    <t>terasa:6,5*1,1*2</t>
  </si>
  <si>
    <t>M98</t>
  </si>
  <si>
    <t>Ostatní náklady</t>
  </si>
  <si>
    <t xml:space="preserve">Zajištění stavby na klimatické podmínky </t>
  </si>
  <si>
    <t>terasa:48</t>
  </si>
  <si>
    <t>terasa 2:24,7</t>
  </si>
  <si>
    <t>M99</t>
  </si>
  <si>
    <t>Ostatní práce "M"</t>
  </si>
  <si>
    <t>900      RT3</t>
  </si>
  <si>
    <t>HZS Práce v tarifní třídě 6</t>
  </si>
  <si>
    <t>hod</t>
  </si>
  <si>
    <t>10,0000</t>
  </si>
  <si>
    <t>6,0000</t>
  </si>
  <si>
    <t>VRN</t>
  </si>
  <si>
    <t>Vedlejší rozpočtové náklady</t>
  </si>
  <si>
    <t>VRN 1001</t>
  </si>
  <si>
    <t xml:space="preserve">Mimostaveništní doprava </t>
  </si>
  <si>
    <t>VRN 1002</t>
  </si>
  <si>
    <t xml:space="preserve">Přesun stavebních kapacit </t>
  </si>
  <si>
    <t>VRN 1007</t>
  </si>
  <si>
    <t xml:space="preserve">Kompletační činnost (IČD) </t>
  </si>
  <si>
    <t>VRN 1100</t>
  </si>
  <si>
    <t xml:space="preserve">Statické posouzení konstrukce vč. sond </t>
  </si>
  <si>
    <t>terasa č. 1:1</t>
  </si>
  <si>
    <t>terasa č. 2:1</t>
  </si>
  <si>
    <t>VRN 2001</t>
  </si>
  <si>
    <t xml:space="preserve">Dokumentace skutečného provedení </t>
  </si>
  <si>
    <t>D96</t>
  </si>
  <si>
    <t>Přesuny suti a vybouraných hmot</t>
  </si>
  <si>
    <t>997013211U00</t>
  </si>
  <si>
    <t xml:space="preserve">Doprava suť budova v-6m ručně </t>
  </si>
  <si>
    <t>997013501U00</t>
  </si>
  <si>
    <t xml:space="preserve">Odvoz suti na skládku -1km </t>
  </si>
  <si>
    <t>997013509U00</t>
  </si>
  <si>
    <t xml:space="preserve">Přípl odvoz suti na skládku ZKD 1km </t>
  </si>
  <si>
    <t>997013801U00</t>
  </si>
  <si>
    <t xml:space="preserve">Skládkovné beton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</si>
</sst>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18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3" fontId="4" fillId="0" borderId="11" xfId="0" applyNumberFormat="1" applyFont="1" applyBorder="1" applyAlignment="1">
      <alignment horizontal="left"/>
    </xf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/>
    <xf numFmtId="49" fontId="1" fillId="2" borderId="0" xfId="0" applyNumberFormat="1" applyFont="1" applyFill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0" fontId="0" fillId="0" borderId="0" xfId="0" applyFont="1"/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Font="1" applyBorder="1" applyAlignment="1">
      <alignment horizontal="right"/>
      <protection/>
    </xf>
    <xf numFmtId="0" fontId="1" fillId="0" borderId="8" xfId="20" applyFont="1" applyBorder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9" fillId="3" borderId="52" xfId="20" applyNumberFormat="1" applyFont="1" applyFill="1" applyBorder="1" applyAlignment="1">
      <alignment horizontal="right" wrapText="1"/>
      <protection/>
    </xf>
    <xf numFmtId="0" fontId="19" fillId="3" borderId="33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22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>
      <alignment/>
      <protection/>
    </xf>
    <xf numFmtId="3" fontId="23" fillId="0" borderId="0" xfId="20" applyNumberFormat="1" applyFont="1" applyAlignment="1">
      <alignment horizontal="right"/>
      <protection/>
    </xf>
    <xf numFmtId="4" fontId="23" fillId="0" borderId="0" xfId="20" applyNumberFormat="1" applyFont="1">
      <alignment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3" fontId="18" fillId="0" borderId="0" xfId="20" applyNumberFormat="1" applyFont="1" applyAlignment="1">
      <alignment wrapText="1"/>
      <protection/>
    </xf>
    <xf numFmtId="4" fontId="16" fillId="3" borderId="52" xfId="20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9" fillId="3" borderId="61" xfId="20" applyNumberFormat="1" applyFont="1" applyFill="1" applyBorder="1" applyAlignment="1">
      <alignment horizontal="left" wrapText="1"/>
      <protection/>
    </xf>
    <xf numFmtId="49" fontId="20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  <xf numFmtId="0" fontId="16" fillId="3" borderId="33" xfId="20" applyFont="1" applyFill="1" applyBorder="1" applyAlignment="1">
      <alignment horizontal="left" wrapText="1" indent="1"/>
      <protection/>
    </xf>
    <xf numFmtId="0" fontId="17" fillId="0" borderId="0" xfId="0" applyFont="1"/>
    <xf numFmtId="0" fontId="17" fillId="0" borderId="13" xfId="0" applyFont="1" applyBorder="1"/>
    <xf numFmtId="49" fontId="16" fillId="3" borderId="61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tabSelected="1" workbookViewId="0" topLeftCell="A1">
      <selection activeCell="K48" sqref="K4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201.1BB</v>
      </c>
      <c r="D2" s="5" t="str">
        <f>Rekapitulace!G2</f>
        <v>Oprava teras u hl. budovy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95" customHeight="1">
      <c r="A5" s="17" t="s">
        <v>78</v>
      </c>
      <c r="B5" s="18"/>
      <c r="C5" s="19" t="s">
        <v>79</v>
      </c>
      <c r="D5" s="20"/>
      <c r="E5" s="18"/>
      <c r="F5" s="13" t="s">
        <v>7</v>
      </c>
      <c r="G5" s="14"/>
    </row>
    <row r="6" spans="1:7" ht="12.95" customHeight="1">
      <c r="A6" s="15" t="s">
        <v>8</v>
      </c>
      <c r="B6" s="10"/>
      <c r="C6" s="11" t="s">
        <v>9</v>
      </c>
      <c r="D6" s="11"/>
      <c r="E6" s="12"/>
      <c r="F6" s="13" t="s">
        <v>10</v>
      </c>
      <c r="G6" s="21">
        <v>0</v>
      </c>
    </row>
    <row r="7" spans="1:7" ht="12.95" customHeight="1">
      <c r="A7" s="22" t="s">
        <v>76</v>
      </c>
      <c r="B7" s="23"/>
      <c r="C7" s="24" t="s">
        <v>77</v>
      </c>
      <c r="D7" s="25"/>
      <c r="E7" s="25"/>
      <c r="F7" s="26" t="s">
        <v>11</v>
      </c>
      <c r="G7" s="21">
        <f>IF(PocetMJ=0,,ROUND((F30+F32)/PocetMJ,1))</f>
        <v>0</v>
      </c>
    </row>
    <row r="8" spans="1:7" ht="12.75">
      <c r="A8" s="27" t="s">
        <v>12</v>
      </c>
      <c r="B8" s="13"/>
      <c r="C8" s="188"/>
      <c r="D8" s="188"/>
      <c r="E8" s="189"/>
      <c r="F8" s="13" t="s">
        <v>13</v>
      </c>
      <c r="G8" s="28"/>
    </row>
    <row r="9" spans="1:7" ht="12.75">
      <c r="A9" s="27" t="s">
        <v>14</v>
      </c>
      <c r="B9" s="13"/>
      <c r="C9" s="188">
        <f>Projektant</f>
        <v>0</v>
      </c>
      <c r="D9" s="188"/>
      <c r="E9" s="189"/>
      <c r="F9" s="13"/>
      <c r="G9" s="28"/>
    </row>
    <row r="10" spans="1:8" ht="12.75">
      <c r="A10" s="27" t="s">
        <v>15</v>
      </c>
      <c r="B10" s="13"/>
      <c r="C10" s="188"/>
      <c r="D10" s="188"/>
      <c r="E10" s="188"/>
      <c r="F10" s="13"/>
      <c r="G10" s="29"/>
      <c r="H10" s="30"/>
    </row>
    <row r="11" spans="1:57" ht="13.5" customHeight="1">
      <c r="A11" s="27" t="s">
        <v>16</v>
      </c>
      <c r="B11" s="13"/>
      <c r="C11" s="188"/>
      <c r="D11" s="188"/>
      <c r="E11" s="188"/>
      <c r="F11" s="13" t="s">
        <v>17</v>
      </c>
      <c r="G11" s="29"/>
      <c r="BA11" s="31"/>
      <c r="BB11" s="31"/>
      <c r="BC11" s="31"/>
      <c r="BD11" s="31"/>
      <c r="BE11" s="31"/>
    </row>
    <row r="12" spans="1:7" ht="12.75" customHeight="1">
      <c r="A12" s="32" t="s">
        <v>18</v>
      </c>
      <c r="B12" s="10"/>
      <c r="C12" s="190"/>
      <c r="D12" s="190"/>
      <c r="E12" s="190"/>
      <c r="F12" s="33" t="s">
        <v>19</v>
      </c>
      <c r="G12" s="34"/>
    </row>
    <row r="13" spans="1:7" ht="28.5" customHeight="1" thickBot="1">
      <c r="A13" s="35" t="s">
        <v>20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21</v>
      </c>
      <c r="B14" s="40"/>
      <c r="C14" s="41"/>
      <c r="D14" s="42" t="s">
        <v>22</v>
      </c>
      <c r="E14" s="43"/>
      <c r="F14" s="43"/>
      <c r="G14" s="41"/>
    </row>
    <row r="15" spans="1:7" ht="15.95" customHeight="1">
      <c r="A15" s="44"/>
      <c r="B15" s="45" t="s">
        <v>23</v>
      </c>
      <c r="C15" s="46">
        <f>HSV</f>
        <v>0</v>
      </c>
      <c r="D15" s="47"/>
      <c r="E15" s="48"/>
      <c r="F15" s="49"/>
      <c r="G15" s="46"/>
    </row>
    <row r="16" spans="1:7" ht="15.95" customHeight="1">
      <c r="A16" s="44" t="s">
        <v>24</v>
      </c>
      <c r="B16" s="45" t="s">
        <v>25</v>
      </c>
      <c r="C16" s="46">
        <f>PSV</f>
        <v>0</v>
      </c>
      <c r="D16" s="9"/>
      <c r="E16" s="50"/>
      <c r="F16" s="51"/>
      <c r="G16" s="46"/>
    </row>
    <row r="17" spans="1:7" ht="15.95" customHeight="1">
      <c r="A17" s="44" t="s">
        <v>26</v>
      </c>
      <c r="B17" s="45" t="s">
        <v>27</v>
      </c>
      <c r="C17" s="46">
        <f>Mont</f>
        <v>0</v>
      </c>
      <c r="D17" s="9"/>
      <c r="E17" s="50"/>
      <c r="F17" s="51"/>
      <c r="G17" s="46"/>
    </row>
    <row r="18" spans="1:7" ht="15.95" customHeight="1">
      <c r="A18" s="52" t="s">
        <v>28</v>
      </c>
      <c r="B18" s="53" t="s">
        <v>29</v>
      </c>
      <c r="C18" s="46">
        <f>Dodavka</f>
        <v>0</v>
      </c>
      <c r="D18" s="9"/>
      <c r="E18" s="50"/>
      <c r="F18" s="51"/>
      <c r="G18" s="46"/>
    </row>
    <row r="19" spans="1:7" ht="15.95" customHeight="1">
      <c r="A19" s="54" t="s">
        <v>30</v>
      </c>
      <c r="B19" s="45"/>
      <c r="C19" s="46">
        <f>SUM(C15:C18)</f>
        <v>0</v>
      </c>
      <c r="D19" s="9"/>
      <c r="E19" s="50"/>
      <c r="F19" s="51"/>
      <c r="G19" s="46"/>
    </row>
    <row r="20" spans="1:7" ht="15.95" customHeight="1">
      <c r="A20" s="54"/>
      <c r="B20" s="45"/>
      <c r="C20" s="46"/>
      <c r="D20" s="9"/>
      <c r="E20" s="50"/>
      <c r="F20" s="51"/>
      <c r="G20" s="46"/>
    </row>
    <row r="21" spans="1:7" ht="15.95" customHeight="1">
      <c r="A21" s="54" t="s">
        <v>31</v>
      </c>
      <c r="B21" s="45"/>
      <c r="C21" s="46">
        <f>HZS</f>
        <v>0</v>
      </c>
      <c r="D21" s="9"/>
      <c r="E21" s="50"/>
      <c r="F21" s="51"/>
      <c r="G21" s="46"/>
    </row>
    <row r="22" spans="1:7" ht="15.95" customHeight="1">
      <c r="A22" s="55" t="s">
        <v>32</v>
      </c>
      <c r="B22" s="56"/>
      <c r="C22" s="46">
        <f>C19+C21</f>
        <v>0</v>
      </c>
      <c r="D22" s="9" t="s">
        <v>33</v>
      </c>
      <c r="E22" s="50"/>
      <c r="F22" s="51"/>
      <c r="G22" s="46">
        <f>G23-SUM(G15:G21)</f>
        <v>0</v>
      </c>
    </row>
    <row r="23" spans="1:7" ht="15.95" customHeight="1" thickBot="1">
      <c r="A23" s="191" t="s">
        <v>34</v>
      </c>
      <c r="B23" s="192"/>
      <c r="C23" s="57">
        <f>C22+G23</f>
        <v>0</v>
      </c>
      <c r="D23" s="58" t="s">
        <v>35</v>
      </c>
      <c r="E23" s="59"/>
      <c r="F23" s="60"/>
      <c r="G23" s="46">
        <f>VRN</f>
        <v>0</v>
      </c>
    </row>
    <row r="24" spans="1:7" ht="12.75">
      <c r="A24" s="61" t="s">
        <v>36</v>
      </c>
      <c r="B24" s="62"/>
      <c r="C24" s="63"/>
      <c r="D24" s="62" t="s">
        <v>37</v>
      </c>
      <c r="E24" s="62"/>
      <c r="F24" s="64" t="s">
        <v>38</v>
      </c>
      <c r="G24" s="65"/>
    </row>
    <row r="25" spans="1:7" ht="12.75">
      <c r="A25" s="55" t="s">
        <v>39</v>
      </c>
      <c r="B25" s="56"/>
      <c r="C25" s="66"/>
      <c r="D25" s="56" t="s">
        <v>39</v>
      </c>
      <c r="E25" s="56"/>
      <c r="F25" s="67" t="s">
        <v>39</v>
      </c>
      <c r="G25" s="68"/>
    </row>
    <row r="26" spans="1:7" ht="37.5" customHeight="1">
      <c r="A26" s="55" t="s">
        <v>40</v>
      </c>
      <c r="B26" s="69"/>
      <c r="C26" s="66"/>
      <c r="D26" s="56" t="s">
        <v>40</v>
      </c>
      <c r="E26" s="56"/>
      <c r="F26" s="67" t="s">
        <v>40</v>
      </c>
      <c r="G26" s="68"/>
    </row>
    <row r="27" spans="1:7" ht="12.75">
      <c r="A27" s="55"/>
      <c r="B27" s="70"/>
      <c r="C27" s="66"/>
      <c r="D27" s="56"/>
      <c r="E27" s="56"/>
      <c r="F27" s="67"/>
      <c r="G27" s="68"/>
    </row>
    <row r="28" spans="1:7" ht="12.75">
      <c r="A28" s="55" t="s">
        <v>41</v>
      </c>
      <c r="B28" s="56"/>
      <c r="C28" s="66"/>
      <c r="D28" s="67" t="s">
        <v>42</v>
      </c>
      <c r="E28" s="66"/>
      <c r="F28" s="56" t="s">
        <v>42</v>
      </c>
      <c r="G28" s="68"/>
    </row>
    <row r="29" spans="1:7" ht="69" customHeight="1">
      <c r="A29" s="55"/>
      <c r="B29" s="56"/>
      <c r="C29" s="71"/>
      <c r="D29" s="72"/>
      <c r="E29" s="71"/>
      <c r="F29" s="56"/>
      <c r="G29" s="68"/>
    </row>
    <row r="30" spans="1:7" ht="12.75">
      <c r="A30" s="73" t="s">
        <v>43</v>
      </c>
      <c r="B30" s="74"/>
      <c r="C30" s="75">
        <v>21</v>
      </c>
      <c r="D30" s="74" t="s">
        <v>44</v>
      </c>
      <c r="E30" s="76"/>
      <c r="F30" s="193">
        <f>C23-F32</f>
        <v>0</v>
      </c>
      <c r="G30" s="194"/>
    </row>
    <row r="31" spans="1:7" ht="12.75">
      <c r="A31" s="73" t="s">
        <v>45</v>
      </c>
      <c r="B31" s="74"/>
      <c r="C31" s="75">
        <f>SazbaDPH1</f>
        <v>21</v>
      </c>
      <c r="D31" s="74" t="s">
        <v>46</v>
      </c>
      <c r="E31" s="76"/>
      <c r="F31" s="193">
        <f>ROUND(PRODUCT(F30,C31/100),0)</f>
        <v>0</v>
      </c>
      <c r="G31" s="194"/>
    </row>
    <row r="32" spans="1:7" ht="12.75">
      <c r="A32" s="73" t="s">
        <v>43</v>
      </c>
      <c r="B32" s="74"/>
      <c r="C32" s="75">
        <v>0</v>
      </c>
      <c r="D32" s="74" t="s">
        <v>46</v>
      </c>
      <c r="E32" s="76"/>
      <c r="F32" s="193">
        <v>0</v>
      </c>
      <c r="G32" s="194"/>
    </row>
    <row r="33" spans="1:7" ht="12.75">
      <c r="A33" s="73" t="s">
        <v>45</v>
      </c>
      <c r="B33" s="77"/>
      <c r="C33" s="78">
        <f>SazbaDPH2</f>
        <v>0</v>
      </c>
      <c r="D33" s="74" t="s">
        <v>46</v>
      </c>
      <c r="E33" s="51"/>
      <c r="F33" s="193">
        <f>ROUND(PRODUCT(F32,C33/100),0)</f>
        <v>0</v>
      </c>
      <c r="G33" s="194"/>
    </row>
    <row r="34" spans="1:7" s="82" customFormat="1" ht="19.5" customHeight="1" thickBot="1">
      <c r="A34" s="79" t="s">
        <v>47</v>
      </c>
      <c r="B34" s="80"/>
      <c r="C34" s="80"/>
      <c r="D34" s="80"/>
      <c r="E34" s="81"/>
      <c r="F34" s="195">
        <f>ROUND(SUM(F30:F33),0)</f>
        <v>0</v>
      </c>
      <c r="G34" s="196"/>
    </row>
    <row r="36" spans="1:8" ht="12.75">
      <c r="A36" t="s">
        <v>48</v>
      </c>
      <c r="H36" t="s">
        <v>6</v>
      </c>
    </row>
    <row r="37" spans="2:8" ht="14.25" customHeight="1">
      <c r="B37" s="187"/>
      <c r="C37" s="187"/>
      <c r="D37" s="187"/>
      <c r="E37" s="187"/>
      <c r="F37" s="187"/>
      <c r="G37" s="187"/>
      <c r="H37" t="s">
        <v>6</v>
      </c>
    </row>
    <row r="38" spans="1:8" ht="12.75" customHeight="1">
      <c r="A38" s="83"/>
      <c r="B38" s="187"/>
      <c r="C38" s="187"/>
      <c r="D38" s="187"/>
      <c r="E38" s="187"/>
      <c r="F38" s="187"/>
      <c r="G38" s="187"/>
      <c r="H38" t="s">
        <v>6</v>
      </c>
    </row>
    <row r="39" spans="1:8" ht="12.75">
      <c r="A39" s="83"/>
      <c r="B39" s="187"/>
      <c r="C39" s="187"/>
      <c r="D39" s="187"/>
      <c r="E39" s="187"/>
      <c r="F39" s="187"/>
      <c r="G39" s="187"/>
      <c r="H39" t="s">
        <v>6</v>
      </c>
    </row>
    <row r="40" spans="1:8" ht="12.75">
      <c r="A40" s="83"/>
      <c r="B40" s="187"/>
      <c r="C40" s="187"/>
      <c r="D40" s="187"/>
      <c r="E40" s="187"/>
      <c r="F40" s="187"/>
      <c r="G40" s="187"/>
      <c r="H40" t="s">
        <v>6</v>
      </c>
    </row>
    <row r="41" spans="1:8" ht="12.75">
      <c r="A41" s="83"/>
      <c r="B41" s="187"/>
      <c r="C41" s="187"/>
      <c r="D41" s="187"/>
      <c r="E41" s="187"/>
      <c r="F41" s="187"/>
      <c r="G41" s="187"/>
      <c r="H41" t="s">
        <v>6</v>
      </c>
    </row>
    <row r="42" spans="1:8" ht="12.75">
      <c r="A42" s="83"/>
      <c r="B42" s="187"/>
      <c r="C42" s="187"/>
      <c r="D42" s="187"/>
      <c r="E42" s="187"/>
      <c r="F42" s="187"/>
      <c r="G42" s="187"/>
      <c r="H42" t="s">
        <v>6</v>
      </c>
    </row>
    <row r="43" spans="1:8" ht="12.75">
      <c r="A43" s="83"/>
      <c r="B43" s="187"/>
      <c r="C43" s="187"/>
      <c r="D43" s="187"/>
      <c r="E43" s="187"/>
      <c r="F43" s="187"/>
      <c r="G43" s="187"/>
      <c r="H43" t="s">
        <v>6</v>
      </c>
    </row>
    <row r="44" spans="1:8" ht="12.75">
      <c r="A44" s="83"/>
      <c r="B44" s="187"/>
      <c r="C44" s="187"/>
      <c r="D44" s="187"/>
      <c r="E44" s="187"/>
      <c r="F44" s="187"/>
      <c r="G44" s="187"/>
      <c r="H44" t="s">
        <v>6</v>
      </c>
    </row>
    <row r="45" spans="1:8" ht="0.75" customHeight="1">
      <c r="A45" s="83"/>
      <c r="B45" s="187"/>
      <c r="C45" s="187"/>
      <c r="D45" s="187"/>
      <c r="E45" s="187"/>
      <c r="F45" s="187"/>
      <c r="G45" s="187"/>
      <c r="H45" t="s">
        <v>6</v>
      </c>
    </row>
    <row r="46" spans="2:7" ht="12.75">
      <c r="B46" s="197"/>
      <c r="C46" s="197"/>
      <c r="D46" s="197"/>
      <c r="E46" s="197"/>
      <c r="F46" s="197"/>
      <c r="G46" s="197"/>
    </row>
    <row r="47" spans="2:7" ht="12.75">
      <c r="B47" s="197"/>
      <c r="C47" s="197"/>
      <c r="D47" s="197"/>
      <c r="E47" s="197"/>
      <c r="F47" s="197"/>
      <c r="G47" s="197"/>
    </row>
    <row r="48" spans="2:7" ht="12.75">
      <c r="B48" s="197"/>
      <c r="C48" s="197"/>
      <c r="D48" s="197"/>
      <c r="E48" s="197"/>
      <c r="F48" s="197"/>
      <c r="G48" s="197"/>
    </row>
    <row r="49" spans="2:7" ht="12.75">
      <c r="B49" s="197"/>
      <c r="C49" s="197"/>
      <c r="D49" s="197"/>
      <c r="E49" s="197"/>
      <c r="F49" s="197"/>
      <c r="G49" s="197"/>
    </row>
    <row r="50" spans="2:7" ht="12.75">
      <c r="B50" s="197"/>
      <c r="C50" s="197"/>
      <c r="D50" s="197"/>
      <c r="E50" s="197"/>
      <c r="F50" s="197"/>
      <c r="G50" s="197"/>
    </row>
    <row r="51" spans="2:7" ht="12.75">
      <c r="B51" s="197"/>
      <c r="C51" s="197"/>
      <c r="D51" s="197"/>
      <c r="E51" s="197"/>
      <c r="F51" s="197"/>
      <c r="G51" s="197"/>
    </row>
    <row r="52" spans="2:7" ht="12.75">
      <c r="B52" s="197"/>
      <c r="C52" s="197"/>
      <c r="D52" s="197"/>
      <c r="E52" s="197"/>
      <c r="F52" s="197"/>
      <c r="G52" s="197"/>
    </row>
    <row r="53" spans="2:7" ht="12.75">
      <c r="B53" s="197"/>
      <c r="C53" s="197"/>
      <c r="D53" s="197"/>
      <c r="E53" s="197"/>
      <c r="F53" s="197"/>
      <c r="G53" s="197"/>
    </row>
    <row r="54" spans="2:7" ht="12.75">
      <c r="B54" s="197"/>
      <c r="C54" s="197"/>
      <c r="D54" s="197"/>
      <c r="E54" s="197"/>
      <c r="F54" s="197"/>
      <c r="G54" s="197"/>
    </row>
    <row r="55" spans="2:7" ht="12.75">
      <c r="B55" s="197"/>
      <c r="C55" s="197"/>
      <c r="D55" s="197"/>
      <c r="E55" s="197"/>
      <c r="F55" s="197"/>
      <c r="G55" s="19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9"/>
  <sheetViews>
    <sheetView workbookViewId="0" topLeftCell="A1">
      <selection activeCell="A27" sqref="A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198" t="s">
        <v>49</v>
      </c>
      <c r="B1" s="199"/>
      <c r="C1" s="84" t="str">
        <f>CONCATENATE(cislostavby," ",nazevstavby)</f>
        <v>20-07-03 Zubří - Rekreační areál</v>
      </c>
      <c r="D1" s="85"/>
      <c r="E1" s="86"/>
      <c r="F1" s="85"/>
      <c r="G1" s="87" t="s">
        <v>50</v>
      </c>
      <c r="H1" s="88" t="s">
        <v>80</v>
      </c>
      <c r="I1" s="89"/>
    </row>
    <row r="2" spans="1:9" ht="13.5" thickBot="1">
      <c r="A2" s="200" t="s">
        <v>51</v>
      </c>
      <c r="B2" s="201"/>
      <c r="C2" s="90" t="str">
        <f>CONCATENATE(cisloobjektu," ",nazevobjektu)</f>
        <v>SO 02 Oprava terasy hl. budovy</v>
      </c>
      <c r="D2" s="91"/>
      <c r="E2" s="92"/>
      <c r="F2" s="91"/>
      <c r="G2" s="202" t="s">
        <v>81</v>
      </c>
      <c r="H2" s="203"/>
      <c r="I2" s="204"/>
    </row>
    <row r="3" spans="1:9" ht="13.5" thickTop="1">
      <c r="A3" s="56"/>
      <c r="B3" s="56"/>
      <c r="C3" s="56"/>
      <c r="D3" s="56"/>
      <c r="E3" s="56"/>
      <c r="F3" s="56"/>
      <c r="G3" s="56"/>
      <c r="H3" s="56"/>
      <c r="I3" s="56"/>
    </row>
    <row r="4" spans="1:9" ht="19.5" customHeight="1">
      <c r="A4" s="93" t="s">
        <v>52</v>
      </c>
      <c r="B4" s="94"/>
      <c r="C4" s="94"/>
      <c r="D4" s="94"/>
      <c r="E4" s="94"/>
      <c r="F4" s="94"/>
      <c r="G4" s="94"/>
      <c r="H4" s="94"/>
      <c r="I4" s="94"/>
    </row>
    <row r="5" spans="1:9" ht="13.5" thickBot="1">
      <c r="A5" s="56"/>
      <c r="B5" s="56"/>
      <c r="C5" s="56"/>
      <c r="D5" s="56"/>
      <c r="E5" s="56"/>
      <c r="F5" s="56"/>
      <c r="G5" s="56"/>
      <c r="H5" s="56"/>
      <c r="I5" s="56"/>
    </row>
    <row r="6" spans="1:9" ht="13.5" thickBot="1">
      <c r="A6" s="95"/>
      <c r="B6" s="96" t="s">
        <v>53</v>
      </c>
      <c r="C6" s="96"/>
      <c r="D6" s="97"/>
      <c r="E6" s="98" t="s">
        <v>54</v>
      </c>
      <c r="F6" s="99" t="s">
        <v>55</v>
      </c>
      <c r="G6" s="99" t="s">
        <v>56</v>
      </c>
      <c r="H6" s="99" t="s">
        <v>57</v>
      </c>
      <c r="I6" s="100" t="s">
        <v>31</v>
      </c>
    </row>
    <row r="7" spans="1:9" ht="12.75">
      <c r="A7" s="181" t="str">
        <f>Položky!B7</f>
        <v>2</v>
      </c>
      <c r="B7" s="101" t="str">
        <f>Položky!C7</f>
        <v>Základy a zvláštní zakládání</v>
      </c>
      <c r="C7" s="56"/>
      <c r="D7" s="102"/>
      <c r="E7" s="182">
        <f>Položky!BA9</f>
        <v>0</v>
      </c>
      <c r="F7" s="183">
        <f>Položky!BB9</f>
        <v>0</v>
      </c>
      <c r="G7" s="183">
        <f>Položky!BC9</f>
        <v>0</v>
      </c>
      <c r="H7" s="183">
        <f>Položky!BD9</f>
        <v>0</v>
      </c>
      <c r="I7" s="184">
        <f>Položky!BE9</f>
        <v>0</v>
      </c>
    </row>
    <row r="8" spans="1:9" ht="12.75">
      <c r="A8" s="181" t="str">
        <f>Položky!B10</f>
        <v>4</v>
      </c>
      <c r="B8" s="101" t="str">
        <f>Položky!C10</f>
        <v>Vodorovné konstrukce</v>
      </c>
      <c r="C8" s="56"/>
      <c r="D8" s="102"/>
      <c r="E8" s="182">
        <f>Položky!BA17</f>
        <v>0</v>
      </c>
      <c r="F8" s="183">
        <f>Položky!BB17</f>
        <v>0</v>
      </c>
      <c r="G8" s="183">
        <f>Položky!BC17</f>
        <v>0</v>
      </c>
      <c r="H8" s="183">
        <f>Položky!BD17</f>
        <v>0</v>
      </c>
      <c r="I8" s="184">
        <f>Položky!BE17</f>
        <v>0</v>
      </c>
    </row>
    <row r="9" spans="1:9" ht="12.75">
      <c r="A9" s="181" t="str">
        <f>Položky!B18</f>
        <v>63</v>
      </c>
      <c r="B9" s="101" t="str">
        <f>Položky!C18</f>
        <v>Podlahy a podlahové konstrukce</v>
      </c>
      <c r="C9" s="56"/>
      <c r="D9" s="102"/>
      <c r="E9" s="182">
        <f>Položky!BA28</f>
        <v>0</v>
      </c>
      <c r="F9" s="183">
        <f>Položky!BB28</f>
        <v>0</v>
      </c>
      <c r="G9" s="183">
        <f>Položky!BC28</f>
        <v>0</v>
      </c>
      <c r="H9" s="183">
        <f>Položky!BD28</f>
        <v>0</v>
      </c>
      <c r="I9" s="184">
        <f>Položky!BE28</f>
        <v>0</v>
      </c>
    </row>
    <row r="10" spans="1:9" ht="12.75">
      <c r="A10" s="181" t="str">
        <f>Položky!B29</f>
        <v>93</v>
      </c>
      <c r="B10" s="101" t="str">
        <f>Položky!C29</f>
        <v>Dokončovací práce inženýrskách staveb</v>
      </c>
      <c r="C10" s="56"/>
      <c r="D10" s="102"/>
      <c r="E10" s="182">
        <f>Položky!BA33</f>
        <v>0</v>
      </c>
      <c r="F10" s="183">
        <f>Položky!BB33</f>
        <v>0</v>
      </c>
      <c r="G10" s="183">
        <f>Položky!BC33</f>
        <v>0</v>
      </c>
      <c r="H10" s="183">
        <f>Položky!BD33</f>
        <v>0</v>
      </c>
      <c r="I10" s="184">
        <f>Položky!BE33</f>
        <v>0</v>
      </c>
    </row>
    <row r="11" spans="1:9" ht="12.75">
      <c r="A11" s="181" t="str">
        <f>Položky!B34</f>
        <v>96</v>
      </c>
      <c r="B11" s="101" t="str">
        <f>Položky!C34</f>
        <v>Bourání konstrukcí</v>
      </c>
      <c r="C11" s="56"/>
      <c r="D11" s="102"/>
      <c r="E11" s="182">
        <f>Položky!BA45</f>
        <v>0</v>
      </c>
      <c r="F11" s="183">
        <f>Položky!BB45</f>
        <v>0</v>
      </c>
      <c r="G11" s="183">
        <f>Položky!BC45</f>
        <v>0</v>
      </c>
      <c r="H11" s="183">
        <f>Položky!BD45</f>
        <v>0</v>
      </c>
      <c r="I11" s="184">
        <f>Položky!BE45</f>
        <v>0</v>
      </c>
    </row>
    <row r="12" spans="1:9" ht="12.75">
      <c r="A12" s="181" t="str">
        <f>Položky!B46</f>
        <v>99</v>
      </c>
      <c r="B12" s="101" t="str">
        <f>Položky!C46</f>
        <v>Staveništní přesun hmot</v>
      </c>
      <c r="C12" s="56"/>
      <c r="D12" s="102"/>
      <c r="E12" s="182">
        <f>Položky!BA48</f>
        <v>0</v>
      </c>
      <c r="F12" s="183">
        <f>Položky!BB48</f>
        <v>0</v>
      </c>
      <c r="G12" s="183">
        <f>Položky!BC48</f>
        <v>0</v>
      </c>
      <c r="H12" s="183">
        <f>Položky!BD48</f>
        <v>0</v>
      </c>
      <c r="I12" s="184">
        <f>Položky!BE48</f>
        <v>0</v>
      </c>
    </row>
    <row r="13" spans="1:9" ht="12.75">
      <c r="A13" s="181" t="str">
        <f>Položky!B49</f>
        <v>711</v>
      </c>
      <c r="B13" s="101" t="str">
        <f>Položky!C49</f>
        <v>Izolace proti vodě</v>
      </c>
      <c r="C13" s="56"/>
      <c r="D13" s="102"/>
      <c r="E13" s="182">
        <f>Položky!BA66</f>
        <v>0</v>
      </c>
      <c r="F13" s="183">
        <f>Položky!BB66</f>
        <v>0</v>
      </c>
      <c r="G13" s="183">
        <f>Položky!BC66</f>
        <v>0</v>
      </c>
      <c r="H13" s="183">
        <f>Položky!BD66</f>
        <v>0</v>
      </c>
      <c r="I13" s="184">
        <f>Položky!BE66</f>
        <v>0</v>
      </c>
    </row>
    <row r="14" spans="1:9" ht="12.75">
      <c r="A14" s="181" t="str">
        <f>Položky!B67</f>
        <v>764</v>
      </c>
      <c r="B14" s="101" t="str">
        <f>Položky!C67</f>
        <v>Konstrukce klempířské</v>
      </c>
      <c r="C14" s="56"/>
      <c r="D14" s="102"/>
      <c r="E14" s="182">
        <f>Položky!BA81</f>
        <v>0</v>
      </c>
      <c r="F14" s="183">
        <f>Položky!BB81</f>
        <v>0</v>
      </c>
      <c r="G14" s="183">
        <f>Položky!BC81</f>
        <v>0</v>
      </c>
      <c r="H14" s="183">
        <f>Položky!BD81</f>
        <v>0</v>
      </c>
      <c r="I14" s="184">
        <f>Položky!BE81</f>
        <v>0</v>
      </c>
    </row>
    <row r="15" spans="1:9" ht="12.75">
      <c r="A15" s="181" t="str">
        <f>Položky!B82</f>
        <v>766</v>
      </c>
      <c r="B15" s="101" t="str">
        <f>Položky!C82</f>
        <v>Konstrukce truhlářské</v>
      </c>
      <c r="C15" s="56"/>
      <c r="D15" s="102"/>
      <c r="E15" s="182">
        <f>Položky!BA106</f>
        <v>0</v>
      </c>
      <c r="F15" s="183">
        <f>Položky!BB106</f>
        <v>0</v>
      </c>
      <c r="G15" s="183">
        <f>Položky!BC106</f>
        <v>0</v>
      </c>
      <c r="H15" s="183">
        <f>Položky!BD106</f>
        <v>0</v>
      </c>
      <c r="I15" s="184">
        <f>Položky!BE106</f>
        <v>0</v>
      </c>
    </row>
    <row r="16" spans="1:9" ht="12.75">
      <c r="A16" s="181" t="str">
        <f>Položky!B107</f>
        <v>767</v>
      </c>
      <c r="B16" s="101" t="str">
        <f>Položky!C107</f>
        <v>Konstrukce zámečnické</v>
      </c>
      <c r="C16" s="56"/>
      <c r="D16" s="102"/>
      <c r="E16" s="182">
        <f>Položky!BA114</f>
        <v>0</v>
      </c>
      <c r="F16" s="183">
        <f>Položky!BB114</f>
        <v>0</v>
      </c>
      <c r="G16" s="183">
        <f>Položky!BC114</f>
        <v>0</v>
      </c>
      <c r="H16" s="183">
        <f>Položky!BD114</f>
        <v>0</v>
      </c>
      <c r="I16" s="184">
        <f>Položky!BE114</f>
        <v>0</v>
      </c>
    </row>
    <row r="17" spans="1:9" ht="12.75">
      <c r="A17" s="181" t="str">
        <f>Položky!B115</f>
        <v>783</v>
      </c>
      <c r="B17" s="101" t="str">
        <f>Položky!C115</f>
        <v>Nátěry</v>
      </c>
      <c r="C17" s="56"/>
      <c r="D17" s="102"/>
      <c r="E17" s="182">
        <f>Položky!BA134</f>
        <v>0</v>
      </c>
      <c r="F17" s="183">
        <f>Položky!BB134</f>
        <v>0</v>
      </c>
      <c r="G17" s="183">
        <f>Položky!BC134</f>
        <v>0</v>
      </c>
      <c r="H17" s="183">
        <f>Položky!BD134</f>
        <v>0</v>
      </c>
      <c r="I17" s="184">
        <f>Položky!BE134</f>
        <v>0</v>
      </c>
    </row>
    <row r="18" spans="1:9" ht="12.75">
      <c r="A18" s="181" t="str">
        <f>Položky!B135</f>
        <v>M98</v>
      </c>
      <c r="B18" s="101" t="str">
        <f>Položky!C135</f>
        <v>Ostatní náklady</v>
      </c>
      <c r="C18" s="56"/>
      <c r="D18" s="102"/>
      <c r="E18" s="182">
        <f>Položky!BA139</f>
        <v>0</v>
      </c>
      <c r="F18" s="183">
        <f>Položky!BB139</f>
        <v>0</v>
      </c>
      <c r="G18" s="183">
        <f>Položky!BC139</f>
        <v>0</v>
      </c>
      <c r="H18" s="183">
        <f>Položky!BD139</f>
        <v>0</v>
      </c>
      <c r="I18" s="184">
        <f>Položky!BE139</f>
        <v>0</v>
      </c>
    </row>
    <row r="19" spans="1:9" ht="12.75">
      <c r="A19" s="181" t="str">
        <f>Položky!B140</f>
        <v>M99</v>
      </c>
      <c r="B19" s="101" t="str">
        <f>Položky!C140</f>
        <v>Ostatní práce "M"</v>
      </c>
      <c r="C19" s="56"/>
      <c r="D19" s="102"/>
      <c r="E19" s="182">
        <f>Položky!BA144</f>
        <v>0</v>
      </c>
      <c r="F19" s="183">
        <f>Položky!BB144</f>
        <v>0</v>
      </c>
      <c r="G19" s="183">
        <f>Položky!BC144</f>
        <v>0</v>
      </c>
      <c r="H19" s="183">
        <f>Položky!BD144</f>
        <v>0</v>
      </c>
      <c r="I19" s="184">
        <f>Položky!BE144</f>
        <v>0</v>
      </c>
    </row>
    <row r="20" spans="1:9" ht="12.75">
      <c r="A20" s="181" t="str">
        <f>Položky!B145</f>
        <v>VRN</v>
      </c>
      <c r="B20" s="101" t="str">
        <f>Položky!C145</f>
        <v>Vedlejší rozpočtové náklady</v>
      </c>
      <c r="C20" s="56"/>
      <c r="D20" s="102"/>
      <c r="E20" s="182">
        <f>Položky!BA155</f>
        <v>0</v>
      </c>
      <c r="F20" s="183">
        <f>Položky!BB155</f>
        <v>0</v>
      </c>
      <c r="G20" s="183">
        <f>Položky!BC155</f>
        <v>0</v>
      </c>
      <c r="H20" s="183">
        <f>Položky!BD155</f>
        <v>0</v>
      </c>
      <c r="I20" s="184">
        <f>Položky!BE155</f>
        <v>0</v>
      </c>
    </row>
    <row r="21" spans="1:9" ht="13.5" thickBot="1">
      <c r="A21" s="181" t="str">
        <f>Položky!B156</f>
        <v>D96</v>
      </c>
      <c r="B21" s="101" t="str">
        <f>Položky!C156</f>
        <v>Přesuny suti a vybouraných hmot</v>
      </c>
      <c r="C21" s="56"/>
      <c r="D21" s="102"/>
      <c r="E21" s="182">
        <f>Položky!BA161</f>
        <v>0</v>
      </c>
      <c r="F21" s="183">
        <f>Položky!BB161</f>
        <v>0</v>
      </c>
      <c r="G21" s="183">
        <f>Položky!BC161</f>
        <v>0</v>
      </c>
      <c r="H21" s="183">
        <f>Položky!BD161</f>
        <v>0</v>
      </c>
      <c r="I21" s="184">
        <f>Položky!BE161</f>
        <v>0</v>
      </c>
    </row>
    <row r="22" spans="1:256" ht="13.5" thickBot="1">
      <c r="A22" s="103"/>
      <c r="B22" s="104" t="s">
        <v>58</v>
      </c>
      <c r="C22" s="104"/>
      <c r="D22" s="105"/>
      <c r="E22" s="106">
        <f>SUM(E7:E21)</f>
        <v>0</v>
      </c>
      <c r="F22" s="107">
        <f>SUM(F7:F21)</f>
        <v>0</v>
      </c>
      <c r="G22" s="107">
        <f>SUM(G7:G21)</f>
        <v>0</v>
      </c>
      <c r="H22" s="107">
        <f>SUM(H7:H21)</f>
        <v>0</v>
      </c>
      <c r="I22" s="108">
        <f>SUM(I7:I21)</f>
        <v>0</v>
      </c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</row>
    <row r="23" spans="1:9" ht="12.75">
      <c r="A23" s="56"/>
      <c r="B23" s="56"/>
      <c r="C23" s="56"/>
      <c r="D23" s="56"/>
      <c r="E23" s="56"/>
      <c r="F23" s="56"/>
      <c r="G23" s="56"/>
      <c r="H23" s="56"/>
      <c r="I23" s="56"/>
    </row>
    <row r="24" spans="1:57" ht="18">
      <c r="A24" s="94" t="s">
        <v>59</v>
      </c>
      <c r="B24" s="94"/>
      <c r="C24" s="94"/>
      <c r="D24" s="94"/>
      <c r="E24" s="94"/>
      <c r="F24" s="94"/>
      <c r="G24" s="110"/>
      <c r="H24" s="94"/>
      <c r="I24" s="94"/>
      <c r="BA24" s="31"/>
      <c r="BB24" s="31"/>
      <c r="BC24" s="31"/>
      <c r="BD24" s="31"/>
      <c r="BE24" s="31"/>
    </row>
    <row r="25" spans="1:9" ht="13.5" thickBot="1">
      <c r="A25" s="56"/>
      <c r="B25" s="56"/>
      <c r="C25" s="56"/>
      <c r="D25" s="56"/>
      <c r="E25" s="56"/>
      <c r="F25" s="56"/>
      <c r="G25" s="56"/>
      <c r="H25" s="56"/>
      <c r="I25" s="56"/>
    </row>
    <row r="26" spans="1:9" ht="12.75">
      <c r="A26" s="61" t="s">
        <v>60</v>
      </c>
      <c r="B26" s="62"/>
      <c r="C26" s="62"/>
      <c r="D26" s="111"/>
      <c r="E26" s="112" t="s">
        <v>61</v>
      </c>
      <c r="F26" s="113" t="s">
        <v>62</v>
      </c>
      <c r="G26" s="114" t="s">
        <v>63</v>
      </c>
      <c r="H26" s="115"/>
      <c r="I26" s="116" t="s">
        <v>61</v>
      </c>
    </row>
    <row r="27" spans="1:53" ht="12.75">
      <c r="A27" s="54"/>
      <c r="B27" s="45"/>
      <c r="C27" s="45"/>
      <c r="D27" s="117"/>
      <c r="E27" s="118"/>
      <c r="F27" s="119"/>
      <c r="G27" s="120">
        <f>CHOOSE(BA27+1,HSV+PSV,HSV+PSV+Mont,HSV+PSV+Dodavka+Mont,HSV,PSV,Mont,Dodavka,Mont+Dodavka,0)</f>
        <v>0</v>
      </c>
      <c r="H27" s="121"/>
      <c r="I27" s="122">
        <f>E27+F27*G27/100</f>
        <v>0</v>
      </c>
      <c r="BA27">
        <v>8</v>
      </c>
    </row>
    <row r="28" spans="1:9" ht="13.5" thickBot="1">
      <c r="A28" s="123"/>
      <c r="B28" s="124" t="s">
        <v>64</v>
      </c>
      <c r="C28" s="125"/>
      <c r="D28" s="126"/>
      <c r="E28" s="127"/>
      <c r="F28" s="128"/>
      <c r="G28" s="128"/>
      <c r="H28" s="205">
        <f>SUM(H27:H27)</f>
        <v>0</v>
      </c>
      <c r="I28" s="206"/>
    </row>
    <row r="30" spans="2:9" ht="12.75">
      <c r="B30" s="109"/>
      <c r="F30" s="129"/>
      <c r="G30" s="130"/>
      <c r="H30" s="130"/>
      <c r="I30" s="131"/>
    </row>
    <row r="31" spans="6:9" ht="12.75">
      <c r="F31" s="129"/>
      <c r="G31" s="130"/>
      <c r="H31" s="130"/>
      <c r="I31" s="131"/>
    </row>
    <row r="32" spans="6:9" ht="12.75">
      <c r="F32" s="129"/>
      <c r="G32" s="130"/>
      <c r="H32" s="130"/>
      <c r="I32" s="131"/>
    </row>
    <row r="33" spans="6:9" ht="12.75">
      <c r="F33" s="129"/>
      <c r="G33" s="130"/>
      <c r="H33" s="130"/>
      <c r="I33" s="131"/>
    </row>
    <row r="34" spans="6:9" ht="12.75">
      <c r="F34" s="129"/>
      <c r="G34" s="130"/>
      <c r="H34" s="130"/>
      <c r="I34" s="131"/>
    </row>
    <row r="35" spans="6:9" ht="12.75">
      <c r="F35" s="129"/>
      <c r="G35" s="130"/>
      <c r="H35" s="130"/>
      <c r="I35" s="131"/>
    </row>
    <row r="36" spans="6:9" ht="12.75">
      <c r="F36" s="129"/>
      <c r="G36" s="130"/>
      <c r="H36" s="130"/>
      <c r="I36" s="131"/>
    </row>
    <row r="37" spans="6:9" ht="12.75">
      <c r="F37" s="129"/>
      <c r="G37" s="130"/>
      <c r="H37" s="130"/>
      <c r="I37" s="131"/>
    </row>
    <row r="38" spans="6:9" ht="12.75">
      <c r="F38" s="129"/>
      <c r="G38" s="130"/>
      <c r="H38" s="130"/>
      <c r="I38" s="131"/>
    </row>
    <row r="39" spans="6:9" ht="12.75">
      <c r="F39" s="129"/>
      <c r="G39" s="130"/>
      <c r="H39" s="130"/>
      <c r="I39" s="131"/>
    </row>
    <row r="40" spans="6:9" ht="12.75">
      <c r="F40" s="129"/>
      <c r="G40" s="130"/>
      <c r="H40" s="130"/>
      <c r="I40" s="131"/>
    </row>
    <row r="41" spans="6:9" ht="12.75">
      <c r="F41" s="129"/>
      <c r="G41" s="130"/>
      <c r="H41" s="130"/>
      <c r="I41" s="131"/>
    </row>
    <row r="42" spans="6:9" ht="12.75">
      <c r="F42" s="129"/>
      <c r="G42" s="130"/>
      <c r="H42" s="130"/>
      <c r="I42" s="131"/>
    </row>
    <row r="43" spans="6:9" ht="12.75">
      <c r="F43" s="129"/>
      <c r="G43" s="130"/>
      <c r="H43" s="130"/>
      <c r="I43" s="131"/>
    </row>
    <row r="44" spans="6:9" ht="12.75">
      <c r="F44" s="129"/>
      <c r="G44" s="130"/>
      <c r="H44" s="130"/>
      <c r="I44" s="131"/>
    </row>
    <row r="45" spans="6:9" ht="12.75">
      <c r="F45" s="129"/>
      <c r="G45" s="130"/>
      <c r="H45" s="130"/>
      <c r="I45" s="131"/>
    </row>
    <row r="46" spans="6:9" ht="12.75">
      <c r="F46" s="129"/>
      <c r="G46" s="130"/>
      <c r="H46" s="130"/>
      <c r="I46" s="131"/>
    </row>
    <row r="47" spans="6:9" ht="12.75">
      <c r="F47" s="129"/>
      <c r="G47" s="130"/>
      <c r="H47" s="130"/>
      <c r="I47" s="131"/>
    </row>
    <row r="48" spans="6:9" ht="12.75">
      <c r="F48" s="129"/>
      <c r="G48" s="130"/>
      <c r="H48" s="130"/>
      <c r="I48" s="131"/>
    </row>
    <row r="49" spans="6:9" ht="12.75">
      <c r="F49" s="129"/>
      <c r="G49" s="130"/>
      <c r="H49" s="130"/>
      <c r="I49" s="131"/>
    </row>
    <row r="50" spans="6:9" ht="12.75">
      <c r="F50" s="129"/>
      <c r="G50" s="130"/>
      <c r="H50" s="130"/>
      <c r="I50" s="131"/>
    </row>
    <row r="51" spans="6:9" ht="12.75">
      <c r="F51" s="129"/>
      <c r="G51" s="130"/>
      <c r="H51" s="130"/>
      <c r="I51" s="131"/>
    </row>
    <row r="52" spans="6:9" ht="12.75">
      <c r="F52" s="129"/>
      <c r="G52" s="130"/>
      <c r="H52" s="130"/>
      <c r="I52" s="131"/>
    </row>
    <row r="53" spans="6:9" ht="12.75">
      <c r="F53" s="129"/>
      <c r="G53" s="130"/>
      <c r="H53" s="130"/>
      <c r="I53" s="131"/>
    </row>
    <row r="54" spans="6:9" ht="12.75">
      <c r="F54" s="129"/>
      <c r="G54" s="130"/>
      <c r="H54" s="130"/>
      <c r="I54" s="131"/>
    </row>
    <row r="55" spans="6:9" ht="12.75">
      <c r="F55" s="129"/>
      <c r="G55" s="130"/>
      <c r="H55" s="130"/>
      <c r="I55" s="131"/>
    </row>
    <row r="56" spans="6:9" ht="12.75">
      <c r="F56" s="129"/>
      <c r="G56" s="130"/>
      <c r="H56" s="130"/>
      <c r="I56" s="131"/>
    </row>
    <row r="57" spans="6:9" ht="12.75">
      <c r="F57" s="129"/>
      <c r="G57" s="130"/>
      <c r="H57" s="130"/>
      <c r="I57" s="131"/>
    </row>
    <row r="58" spans="6:9" ht="12.75">
      <c r="F58" s="129"/>
      <c r="G58" s="130"/>
      <c r="H58" s="130"/>
      <c r="I58" s="131"/>
    </row>
    <row r="59" spans="6:9" ht="12.75">
      <c r="F59" s="129"/>
      <c r="G59" s="130"/>
      <c r="H59" s="130"/>
      <c r="I59" s="131"/>
    </row>
    <row r="60" spans="6:9" ht="12.75">
      <c r="F60" s="129"/>
      <c r="G60" s="130"/>
      <c r="H60" s="130"/>
      <c r="I60" s="131"/>
    </row>
    <row r="61" spans="6:9" ht="12.75">
      <c r="F61" s="129"/>
      <c r="G61" s="130"/>
      <c r="H61" s="130"/>
      <c r="I61" s="131"/>
    </row>
    <row r="62" spans="6:9" ht="12.75">
      <c r="F62" s="129"/>
      <c r="G62" s="130"/>
      <c r="H62" s="130"/>
      <c r="I62" s="131"/>
    </row>
    <row r="63" spans="6:9" ht="12.75">
      <c r="F63" s="129"/>
      <c r="G63" s="130"/>
      <c r="H63" s="130"/>
      <c r="I63" s="131"/>
    </row>
    <row r="64" spans="6:9" ht="12.75">
      <c r="F64" s="129"/>
      <c r="G64" s="130"/>
      <c r="H64" s="130"/>
      <c r="I64" s="131"/>
    </row>
    <row r="65" spans="6:9" ht="12.75">
      <c r="F65" s="129"/>
      <c r="G65" s="130"/>
      <c r="H65" s="130"/>
      <c r="I65" s="131"/>
    </row>
    <row r="66" spans="6:9" ht="12.75">
      <c r="F66" s="129"/>
      <c r="G66" s="130"/>
      <c r="H66" s="130"/>
      <c r="I66" s="131"/>
    </row>
    <row r="67" spans="6:9" ht="12.75">
      <c r="F67" s="129"/>
      <c r="G67" s="130"/>
      <c r="H67" s="130"/>
      <c r="I67" s="131"/>
    </row>
    <row r="68" spans="6:9" ht="12.75">
      <c r="F68" s="129"/>
      <c r="G68" s="130"/>
      <c r="H68" s="130"/>
      <c r="I68" s="131"/>
    </row>
    <row r="69" spans="6:9" ht="12.75">
      <c r="F69" s="129"/>
      <c r="G69" s="130"/>
      <c r="H69" s="130"/>
      <c r="I69" s="131"/>
    </row>
    <row r="70" spans="6:9" ht="12.75">
      <c r="F70" s="129"/>
      <c r="G70" s="130"/>
      <c r="H70" s="130"/>
      <c r="I70" s="131"/>
    </row>
    <row r="71" spans="6:9" ht="12.75">
      <c r="F71" s="129"/>
      <c r="G71" s="130"/>
      <c r="H71" s="130"/>
      <c r="I71" s="131"/>
    </row>
    <row r="72" spans="6:9" ht="12.75">
      <c r="F72" s="129"/>
      <c r="G72" s="130"/>
      <c r="H72" s="130"/>
      <c r="I72" s="131"/>
    </row>
    <row r="73" spans="6:9" ht="12.75">
      <c r="F73" s="129"/>
      <c r="G73" s="130"/>
      <c r="H73" s="130"/>
      <c r="I73" s="131"/>
    </row>
    <row r="74" spans="6:9" ht="12.75">
      <c r="F74" s="129"/>
      <c r="G74" s="130"/>
      <c r="H74" s="130"/>
      <c r="I74" s="131"/>
    </row>
    <row r="75" spans="6:9" ht="12.75">
      <c r="F75" s="129"/>
      <c r="G75" s="130"/>
      <c r="H75" s="130"/>
      <c r="I75" s="131"/>
    </row>
    <row r="76" spans="6:9" ht="12.75">
      <c r="F76" s="129"/>
      <c r="G76" s="130"/>
      <c r="H76" s="130"/>
      <c r="I76" s="131"/>
    </row>
    <row r="77" spans="6:9" ht="12.75">
      <c r="F77" s="129"/>
      <c r="G77" s="130"/>
      <c r="H77" s="130"/>
      <c r="I77" s="131"/>
    </row>
    <row r="78" spans="6:9" ht="12.75">
      <c r="F78" s="129"/>
      <c r="G78" s="130"/>
      <c r="H78" s="130"/>
      <c r="I78" s="131"/>
    </row>
    <row r="79" spans="6:9" ht="12.75">
      <c r="F79" s="129"/>
      <c r="G79" s="130"/>
      <c r="H79" s="130"/>
      <c r="I79" s="131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222"/>
  <sheetViews>
    <sheetView showGridLines="0" showZeros="0" workbookViewId="0" topLeftCell="A3">
      <selection activeCell="F164" sqref="F164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77" customWidth="1"/>
    <col min="6" max="6" width="9.875" style="132" customWidth="1"/>
    <col min="7" max="7" width="13.875" style="132" customWidth="1"/>
    <col min="8" max="11" width="9.125" style="132" customWidth="1"/>
    <col min="12" max="12" width="75.375" style="132" customWidth="1"/>
    <col min="13" max="13" width="45.25390625" style="132" customWidth="1"/>
    <col min="14" max="256" width="9.125" style="132" customWidth="1"/>
    <col min="257" max="257" width="4.375" style="132" customWidth="1"/>
    <col min="258" max="258" width="11.625" style="132" customWidth="1"/>
    <col min="259" max="259" width="40.375" style="132" customWidth="1"/>
    <col min="260" max="260" width="5.625" style="132" customWidth="1"/>
    <col min="261" max="261" width="8.625" style="132" customWidth="1"/>
    <col min="262" max="262" width="9.875" style="132" customWidth="1"/>
    <col min="263" max="263" width="13.875" style="132" customWidth="1"/>
    <col min="264" max="267" width="9.125" style="132" customWidth="1"/>
    <col min="268" max="268" width="75.375" style="132" customWidth="1"/>
    <col min="269" max="269" width="45.25390625" style="132" customWidth="1"/>
    <col min="270" max="512" width="9.125" style="132" customWidth="1"/>
    <col min="513" max="513" width="4.375" style="132" customWidth="1"/>
    <col min="514" max="514" width="11.625" style="132" customWidth="1"/>
    <col min="515" max="515" width="40.375" style="132" customWidth="1"/>
    <col min="516" max="516" width="5.625" style="132" customWidth="1"/>
    <col min="517" max="517" width="8.625" style="132" customWidth="1"/>
    <col min="518" max="518" width="9.875" style="132" customWidth="1"/>
    <col min="519" max="519" width="13.875" style="132" customWidth="1"/>
    <col min="520" max="523" width="9.125" style="132" customWidth="1"/>
    <col min="524" max="524" width="75.375" style="132" customWidth="1"/>
    <col min="525" max="525" width="45.25390625" style="132" customWidth="1"/>
    <col min="526" max="768" width="9.125" style="132" customWidth="1"/>
    <col min="769" max="769" width="4.375" style="132" customWidth="1"/>
    <col min="770" max="770" width="11.625" style="132" customWidth="1"/>
    <col min="771" max="771" width="40.375" style="132" customWidth="1"/>
    <col min="772" max="772" width="5.625" style="132" customWidth="1"/>
    <col min="773" max="773" width="8.625" style="132" customWidth="1"/>
    <col min="774" max="774" width="9.875" style="132" customWidth="1"/>
    <col min="775" max="775" width="13.875" style="132" customWidth="1"/>
    <col min="776" max="779" width="9.125" style="132" customWidth="1"/>
    <col min="780" max="780" width="75.375" style="132" customWidth="1"/>
    <col min="781" max="781" width="45.25390625" style="132" customWidth="1"/>
    <col min="782" max="1024" width="9.125" style="132" customWidth="1"/>
    <col min="1025" max="1025" width="4.375" style="132" customWidth="1"/>
    <col min="1026" max="1026" width="11.625" style="132" customWidth="1"/>
    <col min="1027" max="1027" width="40.375" style="132" customWidth="1"/>
    <col min="1028" max="1028" width="5.625" style="132" customWidth="1"/>
    <col min="1029" max="1029" width="8.625" style="132" customWidth="1"/>
    <col min="1030" max="1030" width="9.875" style="132" customWidth="1"/>
    <col min="1031" max="1031" width="13.875" style="132" customWidth="1"/>
    <col min="1032" max="1035" width="9.125" style="132" customWidth="1"/>
    <col min="1036" max="1036" width="75.375" style="132" customWidth="1"/>
    <col min="1037" max="1037" width="45.25390625" style="132" customWidth="1"/>
    <col min="1038" max="1280" width="9.125" style="132" customWidth="1"/>
    <col min="1281" max="1281" width="4.375" style="132" customWidth="1"/>
    <col min="1282" max="1282" width="11.625" style="132" customWidth="1"/>
    <col min="1283" max="1283" width="40.375" style="132" customWidth="1"/>
    <col min="1284" max="1284" width="5.625" style="132" customWidth="1"/>
    <col min="1285" max="1285" width="8.625" style="132" customWidth="1"/>
    <col min="1286" max="1286" width="9.875" style="132" customWidth="1"/>
    <col min="1287" max="1287" width="13.875" style="132" customWidth="1"/>
    <col min="1288" max="1291" width="9.125" style="132" customWidth="1"/>
    <col min="1292" max="1292" width="75.375" style="132" customWidth="1"/>
    <col min="1293" max="1293" width="45.25390625" style="132" customWidth="1"/>
    <col min="1294" max="1536" width="9.125" style="132" customWidth="1"/>
    <col min="1537" max="1537" width="4.375" style="132" customWidth="1"/>
    <col min="1538" max="1538" width="11.625" style="132" customWidth="1"/>
    <col min="1539" max="1539" width="40.375" style="132" customWidth="1"/>
    <col min="1540" max="1540" width="5.625" style="132" customWidth="1"/>
    <col min="1541" max="1541" width="8.625" style="132" customWidth="1"/>
    <col min="1542" max="1542" width="9.875" style="132" customWidth="1"/>
    <col min="1543" max="1543" width="13.875" style="132" customWidth="1"/>
    <col min="1544" max="1547" width="9.125" style="132" customWidth="1"/>
    <col min="1548" max="1548" width="75.375" style="132" customWidth="1"/>
    <col min="1549" max="1549" width="45.25390625" style="132" customWidth="1"/>
    <col min="1550" max="1792" width="9.125" style="132" customWidth="1"/>
    <col min="1793" max="1793" width="4.375" style="132" customWidth="1"/>
    <col min="1794" max="1794" width="11.625" style="132" customWidth="1"/>
    <col min="1795" max="1795" width="40.375" style="132" customWidth="1"/>
    <col min="1796" max="1796" width="5.625" style="132" customWidth="1"/>
    <col min="1797" max="1797" width="8.625" style="132" customWidth="1"/>
    <col min="1798" max="1798" width="9.875" style="132" customWidth="1"/>
    <col min="1799" max="1799" width="13.875" style="132" customWidth="1"/>
    <col min="1800" max="1803" width="9.125" style="132" customWidth="1"/>
    <col min="1804" max="1804" width="75.375" style="132" customWidth="1"/>
    <col min="1805" max="1805" width="45.25390625" style="132" customWidth="1"/>
    <col min="1806" max="2048" width="9.125" style="132" customWidth="1"/>
    <col min="2049" max="2049" width="4.375" style="132" customWidth="1"/>
    <col min="2050" max="2050" width="11.625" style="132" customWidth="1"/>
    <col min="2051" max="2051" width="40.375" style="132" customWidth="1"/>
    <col min="2052" max="2052" width="5.625" style="132" customWidth="1"/>
    <col min="2053" max="2053" width="8.625" style="132" customWidth="1"/>
    <col min="2054" max="2054" width="9.875" style="132" customWidth="1"/>
    <col min="2055" max="2055" width="13.875" style="132" customWidth="1"/>
    <col min="2056" max="2059" width="9.125" style="132" customWidth="1"/>
    <col min="2060" max="2060" width="75.375" style="132" customWidth="1"/>
    <col min="2061" max="2061" width="45.25390625" style="132" customWidth="1"/>
    <col min="2062" max="2304" width="9.125" style="132" customWidth="1"/>
    <col min="2305" max="2305" width="4.375" style="132" customWidth="1"/>
    <col min="2306" max="2306" width="11.625" style="132" customWidth="1"/>
    <col min="2307" max="2307" width="40.375" style="132" customWidth="1"/>
    <col min="2308" max="2308" width="5.625" style="132" customWidth="1"/>
    <col min="2309" max="2309" width="8.625" style="132" customWidth="1"/>
    <col min="2310" max="2310" width="9.875" style="132" customWidth="1"/>
    <col min="2311" max="2311" width="13.875" style="132" customWidth="1"/>
    <col min="2312" max="2315" width="9.125" style="132" customWidth="1"/>
    <col min="2316" max="2316" width="75.375" style="132" customWidth="1"/>
    <col min="2317" max="2317" width="45.25390625" style="132" customWidth="1"/>
    <col min="2318" max="2560" width="9.125" style="132" customWidth="1"/>
    <col min="2561" max="2561" width="4.375" style="132" customWidth="1"/>
    <col min="2562" max="2562" width="11.625" style="132" customWidth="1"/>
    <col min="2563" max="2563" width="40.375" style="132" customWidth="1"/>
    <col min="2564" max="2564" width="5.625" style="132" customWidth="1"/>
    <col min="2565" max="2565" width="8.625" style="132" customWidth="1"/>
    <col min="2566" max="2566" width="9.875" style="132" customWidth="1"/>
    <col min="2567" max="2567" width="13.875" style="132" customWidth="1"/>
    <col min="2568" max="2571" width="9.125" style="132" customWidth="1"/>
    <col min="2572" max="2572" width="75.375" style="132" customWidth="1"/>
    <col min="2573" max="2573" width="45.25390625" style="132" customWidth="1"/>
    <col min="2574" max="2816" width="9.125" style="132" customWidth="1"/>
    <col min="2817" max="2817" width="4.375" style="132" customWidth="1"/>
    <col min="2818" max="2818" width="11.625" style="132" customWidth="1"/>
    <col min="2819" max="2819" width="40.375" style="132" customWidth="1"/>
    <col min="2820" max="2820" width="5.625" style="132" customWidth="1"/>
    <col min="2821" max="2821" width="8.625" style="132" customWidth="1"/>
    <col min="2822" max="2822" width="9.875" style="132" customWidth="1"/>
    <col min="2823" max="2823" width="13.875" style="132" customWidth="1"/>
    <col min="2824" max="2827" width="9.125" style="132" customWidth="1"/>
    <col min="2828" max="2828" width="75.375" style="132" customWidth="1"/>
    <col min="2829" max="2829" width="45.25390625" style="132" customWidth="1"/>
    <col min="2830" max="3072" width="9.125" style="132" customWidth="1"/>
    <col min="3073" max="3073" width="4.375" style="132" customWidth="1"/>
    <col min="3074" max="3074" width="11.625" style="132" customWidth="1"/>
    <col min="3075" max="3075" width="40.375" style="132" customWidth="1"/>
    <col min="3076" max="3076" width="5.625" style="132" customWidth="1"/>
    <col min="3077" max="3077" width="8.625" style="132" customWidth="1"/>
    <col min="3078" max="3078" width="9.875" style="132" customWidth="1"/>
    <col min="3079" max="3079" width="13.875" style="132" customWidth="1"/>
    <col min="3080" max="3083" width="9.125" style="132" customWidth="1"/>
    <col min="3084" max="3084" width="75.375" style="132" customWidth="1"/>
    <col min="3085" max="3085" width="45.25390625" style="132" customWidth="1"/>
    <col min="3086" max="3328" width="9.125" style="132" customWidth="1"/>
    <col min="3329" max="3329" width="4.375" style="132" customWidth="1"/>
    <col min="3330" max="3330" width="11.625" style="132" customWidth="1"/>
    <col min="3331" max="3331" width="40.375" style="132" customWidth="1"/>
    <col min="3332" max="3332" width="5.625" style="132" customWidth="1"/>
    <col min="3333" max="3333" width="8.625" style="132" customWidth="1"/>
    <col min="3334" max="3334" width="9.875" style="132" customWidth="1"/>
    <col min="3335" max="3335" width="13.875" style="132" customWidth="1"/>
    <col min="3336" max="3339" width="9.125" style="132" customWidth="1"/>
    <col min="3340" max="3340" width="75.375" style="132" customWidth="1"/>
    <col min="3341" max="3341" width="45.25390625" style="132" customWidth="1"/>
    <col min="3342" max="3584" width="9.125" style="132" customWidth="1"/>
    <col min="3585" max="3585" width="4.375" style="132" customWidth="1"/>
    <col min="3586" max="3586" width="11.625" style="132" customWidth="1"/>
    <col min="3587" max="3587" width="40.375" style="132" customWidth="1"/>
    <col min="3588" max="3588" width="5.625" style="132" customWidth="1"/>
    <col min="3589" max="3589" width="8.625" style="132" customWidth="1"/>
    <col min="3590" max="3590" width="9.875" style="132" customWidth="1"/>
    <col min="3591" max="3591" width="13.875" style="132" customWidth="1"/>
    <col min="3592" max="3595" width="9.125" style="132" customWidth="1"/>
    <col min="3596" max="3596" width="75.375" style="132" customWidth="1"/>
    <col min="3597" max="3597" width="45.25390625" style="132" customWidth="1"/>
    <col min="3598" max="3840" width="9.125" style="132" customWidth="1"/>
    <col min="3841" max="3841" width="4.375" style="132" customWidth="1"/>
    <col min="3842" max="3842" width="11.625" style="132" customWidth="1"/>
    <col min="3843" max="3843" width="40.375" style="132" customWidth="1"/>
    <col min="3844" max="3844" width="5.625" style="132" customWidth="1"/>
    <col min="3845" max="3845" width="8.625" style="132" customWidth="1"/>
    <col min="3846" max="3846" width="9.875" style="132" customWidth="1"/>
    <col min="3847" max="3847" width="13.875" style="132" customWidth="1"/>
    <col min="3848" max="3851" width="9.125" style="132" customWidth="1"/>
    <col min="3852" max="3852" width="75.375" style="132" customWidth="1"/>
    <col min="3853" max="3853" width="45.25390625" style="132" customWidth="1"/>
    <col min="3854" max="4096" width="9.125" style="132" customWidth="1"/>
    <col min="4097" max="4097" width="4.375" style="132" customWidth="1"/>
    <col min="4098" max="4098" width="11.625" style="132" customWidth="1"/>
    <col min="4099" max="4099" width="40.375" style="132" customWidth="1"/>
    <col min="4100" max="4100" width="5.625" style="132" customWidth="1"/>
    <col min="4101" max="4101" width="8.625" style="132" customWidth="1"/>
    <col min="4102" max="4102" width="9.875" style="132" customWidth="1"/>
    <col min="4103" max="4103" width="13.875" style="132" customWidth="1"/>
    <col min="4104" max="4107" width="9.125" style="132" customWidth="1"/>
    <col min="4108" max="4108" width="75.375" style="132" customWidth="1"/>
    <col min="4109" max="4109" width="45.25390625" style="132" customWidth="1"/>
    <col min="4110" max="4352" width="9.125" style="132" customWidth="1"/>
    <col min="4353" max="4353" width="4.375" style="132" customWidth="1"/>
    <col min="4354" max="4354" width="11.625" style="132" customWidth="1"/>
    <col min="4355" max="4355" width="40.375" style="132" customWidth="1"/>
    <col min="4356" max="4356" width="5.625" style="132" customWidth="1"/>
    <col min="4357" max="4357" width="8.625" style="132" customWidth="1"/>
    <col min="4358" max="4358" width="9.875" style="132" customWidth="1"/>
    <col min="4359" max="4359" width="13.875" style="132" customWidth="1"/>
    <col min="4360" max="4363" width="9.125" style="132" customWidth="1"/>
    <col min="4364" max="4364" width="75.375" style="132" customWidth="1"/>
    <col min="4365" max="4365" width="45.25390625" style="132" customWidth="1"/>
    <col min="4366" max="4608" width="9.125" style="132" customWidth="1"/>
    <col min="4609" max="4609" width="4.375" style="132" customWidth="1"/>
    <col min="4610" max="4610" width="11.625" style="132" customWidth="1"/>
    <col min="4611" max="4611" width="40.375" style="132" customWidth="1"/>
    <col min="4612" max="4612" width="5.625" style="132" customWidth="1"/>
    <col min="4613" max="4613" width="8.625" style="132" customWidth="1"/>
    <col min="4614" max="4614" width="9.875" style="132" customWidth="1"/>
    <col min="4615" max="4615" width="13.875" style="132" customWidth="1"/>
    <col min="4616" max="4619" width="9.125" style="132" customWidth="1"/>
    <col min="4620" max="4620" width="75.375" style="132" customWidth="1"/>
    <col min="4621" max="4621" width="45.25390625" style="132" customWidth="1"/>
    <col min="4622" max="4864" width="9.125" style="132" customWidth="1"/>
    <col min="4865" max="4865" width="4.375" style="132" customWidth="1"/>
    <col min="4866" max="4866" width="11.625" style="132" customWidth="1"/>
    <col min="4867" max="4867" width="40.375" style="132" customWidth="1"/>
    <col min="4868" max="4868" width="5.625" style="132" customWidth="1"/>
    <col min="4869" max="4869" width="8.625" style="132" customWidth="1"/>
    <col min="4870" max="4870" width="9.875" style="132" customWidth="1"/>
    <col min="4871" max="4871" width="13.875" style="132" customWidth="1"/>
    <col min="4872" max="4875" width="9.125" style="132" customWidth="1"/>
    <col min="4876" max="4876" width="75.375" style="132" customWidth="1"/>
    <col min="4877" max="4877" width="45.25390625" style="132" customWidth="1"/>
    <col min="4878" max="5120" width="9.125" style="132" customWidth="1"/>
    <col min="5121" max="5121" width="4.375" style="132" customWidth="1"/>
    <col min="5122" max="5122" width="11.625" style="132" customWidth="1"/>
    <col min="5123" max="5123" width="40.375" style="132" customWidth="1"/>
    <col min="5124" max="5124" width="5.625" style="132" customWidth="1"/>
    <col min="5125" max="5125" width="8.625" style="132" customWidth="1"/>
    <col min="5126" max="5126" width="9.875" style="132" customWidth="1"/>
    <col min="5127" max="5127" width="13.875" style="132" customWidth="1"/>
    <col min="5128" max="5131" width="9.125" style="132" customWidth="1"/>
    <col min="5132" max="5132" width="75.375" style="132" customWidth="1"/>
    <col min="5133" max="5133" width="45.25390625" style="132" customWidth="1"/>
    <col min="5134" max="5376" width="9.125" style="132" customWidth="1"/>
    <col min="5377" max="5377" width="4.375" style="132" customWidth="1"/>
    <col min="5378" max="5378" width="11.625" style="132" customWidth="1"/>
    <col min="5379" max="5379" width="40.375" style="132" customWidth="1"/>
    <col min="5380" max="5380" width="5.625" style="132" customWidth="1"/>
    <col min="5381" max="5381" width="8.625" style="132" customWidth="1"/>
    <col min="5382" max="5382" width="9.875" style="132" customWidth="1"/>
    <col min="5383" max="5383" width="13.875" style="132" customWidth="1"/>
    <col min="5384" max="5387" width="9.125" style="132" customWidth="1"/>
    <col min="5388" max="5388" width="75.375" style="132" customWidth="1"/>
    <col min="5389" max="5389" width="45.25390625" style="132" customWidth="1"/>
    <col min="5390" max="5632" width="9.125" style="132" customWidth="1"/>
    <col min="5633" max="5633" width="4.375" style="132" customWidth="1"/>
    <col min="5634" max="5634" width="11.625" style="132" customWidth="1"/>
    <col min="5635" max="5635" width="40.375" style="132" customWidth="1"/>
    <col min="5636" max="5636" width="5.625" style="132" customWidth="1"/>
    <col min="5637" max="5637" width="8.625" style="132" customWidth="1"/>
    <col min="5638" max="5638" width="9.875" style="132" customWidth="1"/>
    <col min="5639" max="5639" width="13.875" style="132" customWidth="1"/>
    <col min="5640" max="5643" width="9.125" style="132" customWidth="1"/>
    <col min="5644" max="5644" width="75.375" style="132" customWidth="1"/>
    <col min="5645" max="5645" width="45.25390625" style="132" customWidth="1"/>
    <col min="5646" max="5888" width="9.125" style="132" customWidth="1"/>
    <col min="5889" max="5889" width="4.375" style="132" customWidth="1"/>
    <col min="5890" max="5890" width="11.625" style="132" customWidth="1"/>
    <col min="5891" max="5891" width="40.375" style="132" customWidth="1"/>
    <col min="5892" max="5892" width="5.625" style="132" customWidth="1"/>
    <col min="5893" max="5893" width="8.625" style="132" customWidth="1"/>
    <col min="5894" max="5894" width="9.875" style="132" customWidth="1"/>
    <col min="5895" max="5895" width="13.875" style="132" customWidth="1"/>
    <col min="5896" max="5899" width="9.125" style="132" customWidth="1"/>
    <col min="5900" max="5900" width="75.375" style="132" customWidth="1"/>
    <col min="5901" max="5901" width="45.25390625" style="132" customWidth="1"/>
    <col min="5902" max="6144" width="9.125" style="132" customWidth="1"/>
    <col min="6145" max="6145" width="4.375" style="132" customWidth="1"/>
    <col min="6146" max="6146" width="11.625" style="132" customWidth="1"/>
    <col min="6147" max="6147" width="40.375" style="132" customWidth="1"/>
    <col min="6148" max="6148" width="5.625" style="132" customWidth="1"/>
    <col min="6149" max="6149" width="8.625" style="132" customWidth="1"/>
    <col min="6150" max="6150" width="9.875" style="132" customWidth="1"/>
    <col min="6151" max="6151" width="13.875" style="132" customWidth="1"/>
    <col min="6152" max="6155" width="9.125" style="132" customWidth="1"/>
    <col min="6156" max="6156" width="75.375" style="132" customWidth="1"/>
    <col min="6157" max="6157" width="45.25390625" style="132" customWidth="1"/>
    <col min="6158" max="6400" width="9.125" style="132" customWidth="1"/>
    <col min="6401" max="6401" width="4.375" style="132" customWidth="1"/>
    <col min="6402" max="6402" width="11.625" style="132" customWidth="1"/>
    <col min="6403" max="6403" width="40.375" style="132" customWidth="1"/>
    <col min="6404" max="6404" width="5.625" style="132" customWidth="1"/>
    <col min="6405" max="6405" width="8.625" style="132" customWidth="1"/>
    <col min="6406" max="6406" width="9.875" style="132" customWidth="1"/>
    <col min="6407" max="6407" width="13.875" style="132" customWidth="1"/>
    <col min="6408" max="6411" width="9.125" style="132" customWidth="1"/>
    <col min="6412" max="6412" width="75.375" style="132" customWidth="1"/>
    <col min="6413" max="6413" width="45.25390625" style="132" customWidth="1"/>
    <col min="6414" max="6656" width="9.125" style="132" customWidth="1"/>
    <col min="6657" max="6657" width="4.375" style="132" customWidth="1"/>
    <col min="6658" max="6658" width="11.625" style="132" customWidth="1"/>
    <col min="6659" max="6659" width="40.375" style="132" customWidth="1"/>
    <col min="6660" max="6660" width="5.625" style="132" customWidth="1"/>
    <col min="6661" max="6661" width="8.625" style="132" customWidth="1"/>
    <col min="6662" max="6662" width="9.875" style="132" customWidth="1"/>
    <col min="6663" max="6663" width="13.875" style="132" customWidth="1"/>
    <col min="6664" max="6667" width="9.125" style="132" customWidth="1"/>
    <col min="6668" max="6668" width="75.375" style="132" customWidth="1"/>
    <col min="6669" max="6669" width="45.25390625" style="132" customWidth="1"/>
    <col min="6670" max="6912" width="9.125" style="132" customWidth="1"/>
    <col min="6913" max="6913" width="4.375" style="132" customWidth="1"/>
    <col min="6914" max="6914" width="11.625" style="132" customWidth="1"/>
    <col min="6915" max="6915" width="40.375" style="132" customWidth="1"/>
    <col min="6916" max="6916" width="5.625" style="132" customWidth="1"/>
    <col min="6917" max="6917" width="8.625" style="132" customWidth="1"/>
    <col min="6918" max="6918" width="9.875" style="132" customWidth="1"/>
    <col min="6919" max="6919" width="13.875" style="132" customWidth="1"/>
    <col min="6920" max="6923" width="9.125" style="132" customWidth="1"/>
    <col min="6924" max="6924" width="75.375" style="132" customWidth="1"/>
    <col min="6925" max="6925" width="45.25390625" style="132" customWidth="1"/>
    <col min="6926" max="7168" width="9.125" style="132" customWidth="1"/>
    <col min="7169" max="7169" width="4.375" style="132" customWidth="1"/>
    <col min="7170" max="7170" width="11.625" style="132" customWidth="1"/>
    <col min="7171" max="7171" width="40.375" style="132" customWidth="1"/>
    <col min="7172" max="7172" width="5.625" style="132" customWidth="1"/>
    <col min="7173" max="7173" width="8.625" style="132" customWidth="1"/>
    <col min="7174" max="7174" width="9.875" style="132" customWidth="1"/>
    <col min="7175" max="7175" width="13.875" style="132" customWidth="1"/>
    <col min="7176" max="7179" width="9.125" style="132" customWidth="1"/>
    <col min="7180" max="7180" width="75.375" style="132" customWidth="1"/>
    <col min="7181" max="7181" width="45.25390625" style="132" customWidth="1"/>
    <col min="7182" max="7424" width="9.125" style="132" customWidth="1"/>
    <col min="7425" max="7425" width="4.375" style="132" customWidth="1"/>
    <col min="7426" max="7426" width="11.625" style="132" customWidth="1"/>
    <col min="7427" max="7427" width="40.375" style="132" customWidth="1"/>
    <col min="7428" max="7428" width="5.625" style="132" customWidth="1"/>
    <col min="7429" max="7429" width="8.625" style="132" customWidth="1"/>
    <col min="7430" max="7430" width="9.875" style="132" customWidth="1"/>
    <col min="7431" max="7431" width="13.875" style="132" customWidth="1"/>
    <col min="7432" max="7435" width="9.125" style="132" customWidth="1"/>
    <col min="7436" max="7436" width="75.375" style="132" customWidth="1"/>
    <col min="7437" max="7437" width="45.25390625" style="132" customWidth="1"/>
    <col min="7438" max="7680" width="9.125" style="132" customWidth="1"/>
    <col min="7681" max="7681" width="4.375" style="132" customWidth="1"/>
    <col min="7682" max="7682" width="11.625" style="132" customWidth="1"/>
    <col min="7683" max="7683" width="40.375" style="132" customWidth="1"/>
    <col min="7684" max="7684" width="5.625" style="132" customWidth="1"/>
    <col min="7685" max="7685" width="8.625" style="132" customWidth="1"/>
    <col min="7686" max="7686" width="9.875" style="132" customWidth="1"/>
    <col min="7687" max="7687" width="13.875" style="132" customWidth="1"/>
    <col min="7688" max="7691" width="9.125" style="132" customWidth="1"/>
    <col min="7692" max="7692" width="75.375" style="132" customWidth="1"/>
    <col min="7693" max="7693" width="45.25390625" style="132" customWidth="1"/>
    <col min="7694" max="7936" width="9.125" style="132" customWidth="1"/>
    <col min="7937" max="7937" width="4.375" style="132" customWidth="1"/>
    <col min="7938" max="7938" width="11.625" style="132" customWidth="1"/>
    <col min="7939" max="7939" width="40.375" style="132" customWidth="1"/>
    <col min="7940" max="7940" width="5.625" style="132" customWidth="1"/>
    <col min="7941" max="7941" width="8.625" style="132" customWidth="1"/>
    <col min="7942" max="7942" width="9.875" style="132" customWidth="1"/>
    <col min="7943" max="7943" width="13.875" style="132" customWidth="1"/>
    <col min="7944" max="7947" width="9.125" style="132" customWidth="1"/>
    <col min="7948" max="7948" width="75.375" style="132" customWidth="1"/>
    <col min="7949" max="7949" width="45.25390625" style="132" customWidth="1"/>
    <col min="7950" max="8192" width="9.125" style="132" customWidth="1"/>
    <col min="8193" max="8193" width="4.375" style="132" customWidth="1"/>
    <col min="8194" max="8194" width="11.625" style="132" customWidth="1"/>
    <col min="8195" max="8195" width="40.375" style="132" customWidth="1"/>
    <col min="8196" max="8196" width="5.625" style="132" customWidth="1"/>
    <col min="8197" max="8197" width="8.625" style="132" customWidth="1"/>
    <col min="8198" max="8198" width="9.875" style="132" customWidth="1"/>
    <col min="8199" max="8199" width="13.875" style="132" customWidth="1"/>
    <col min="8200" max="8203" width="9.125" style="132" customWidth="1"/>
    <col min="8204" max="8204" width="75.375" style="132" customWidth="1"/>
    <col min="8205" max="8205" width="45.25390625" style="132" customWidth="1"/>
    <col min="8206" max="8448" width="9.125" style="132" customWidth="1"/>
    <col min="8449" max="8449" width="4.375" style="132" customWidth="1"/>
    <col min="8450" max="8450" width="11.625" style="132" customWidth="1"/>
    <col min="8451" max="8451" width="40.375" style="132" customWidth="1"/>
    <col min="8452" max="8452" width="5.625" style="132" customWidth="1"/>
    <col min="8453" max="8453" width="8.625" style="132" customWidth="1"/>
    <col min="8454" max="8454" width="9.875" style="132" customWidth="1"/>
    <col min="8455" max="8455" width="13.875" style="132" customWidth="1"/>
    <col min="8456" max="8459" width="9.125" style="132" customWidth="1"/>
    <col min="8460" max="8460" width="75.375" style="132" customWidth="1"/>
    <col min="8461" max="8461" width="45.25390625" style="132" customWidth="1"/>
    <col min="8462" max="8704" width="9.125" style="132" customWidth="1"/>
    <col min="8705" max="8705" width="4.375" style="132" customWidth="1"/>
    <col min="8706" max="8706" width="11.625" style="132" customWidth="1"/>
    <col min="8707" max="8707" width="40.375" style="132" customWidth="1"/>
    <col min="8708" max="8708" width="5.625" style="132" customWidth="1"/>
    <col min="8709" max="8709" width="8.625" style="132" customWidth="1"/>
    <col min="8710" max="8710" width="9.875" style="132" customWidth="1"/>
    <col min="8711" max="8711" width="13.875" style="132" customWidth="1"/>
    <col min="8712" max="8715" width="9.125" style="132" customWidth="1"/>
    <col min="8716" max="8716" width="75.375" style="132" customWidth="1"/>
    <col min="8717" max="8717" width="45.25390625" style="132" customWidth="1"/>
    <col min="8718" max="8960" width="9.125" style="132" customWidth="1"/>
    <col min="8961" max="8961" width="4.375" style="132" customWidth="1"/>
    <col min="8962" max="8962" width="11.625" style="132" customWidth="1"/>
    <col min="8963" max="8963" width="40.375" style="132" customWidth="1"/>
    <col min="8964" max="8964" width="5.625" style="132" customWidth="1"/>
    <col min="8965" max="8965" width="8.625" style="132" customWidth="1"/>
    <col min="8966" max="8966" width="9.875" style="132" customWidth="1"/>
    <col min="8967" max="8967" width="13.875" style="132" customWidth="1"/>
    <col min="8968" max="8971" width="9.125" style="132" customWidth="1"/>
    <col min="8972" max="8972" width="75.375" style="132" customWidth="1"/>
    <col min="8973" max="8973" width="45.25390625" style="132" customWidth="1"/>
    <col min="8974" max="9216" width="9.125" style="132" customWidth="1"/>
    <col min="9217" max="9217" width="4.375" style="132" customWidth="1"/>
    <col min="9218" max="9218" width="11.625" style="132" customWidth="1"/>
    <col min="9219" max="9219" width="40.375" style="132" customWidth="1"/>
    <col min="9220" max="9220" width="5.625" style="132" customWidth="1"/>
    <col min="9221" max="9221" width="8.625" style="132" customWidth="1"/>
    <col min="9222" max="9222" width="9.875" style="132" customWidth="1"/>
    <col min="9223" max="9223" width="13.875" style="132" customWidth="1"/>
    <col min="9224" max="9227" width="9.125" style="132" customWidth="1"/>
    <col min="9228" max="9228" width="75.375" style="132" customWidth="1"/>
    <col min="9229" max="9229" width="45.25390625" style="132" customWidth="1"/>
    <col min="9230" max="9472" width="9.125" style="132" customWidth="1"/>
    <col min="9473" max="9473" width="4.375" style="132" customWidth="1"/>
    <col min="9474" max="9474" width="11.625" style="132" customWidth="1"/>
    <col min="9475" max="9475" width="40.375" style="132" customWidth="1"/>
    <col min="9476" max="9476" width="5.625" style="132" customWidth="1"/>
    <col min="9477" max="9477" width="8.625" style="132" customWidth="1"/>
    <col min="9478" max="9478" width="9.875" style="132" customWidth="1"/>
    <col min="9479" max="9479" width="13.875" style="132" customWidth="1"/>
    <col min="9480" max="9483" width="9.125" style="132" customWidth="1"/>
    <col min="9484" max="9484" width="75.375" style="132" customWidth="1"/>
    <col min="9485" max="9485" width="45.25390625" style="132" customWidth="1"/>
    <col min="9486" max="9728" width="9.125" style="132" customWidth="1"/>
    <col min="9729" max="9729" width="4.375" style="132" customWidth="1"/>
    <col min="9730" max="9730" width="11.625" style="132" customWidth="1"/>
    <col min="9731" max="9731" width="40.375" style="132" customWidth="1"/>
    <col min="9732" max="9732" width="5.625" style="132" customWidth="1"/>
    <col min="9733" max="9733" width="8.625" style="132" customWidth="1"/>
    <col min="9734" max="9734" width="9.875" style="132" customWidth="1"/>
    <col min="9735" max="9735" width="13.875" style="132" customWidth="1"/>
    <col min="9736" max="9739" width="9.125" style="132" customWidth="1"/>
    <col min="9740" max="9740" width="75.375" style="132" customWidth="1"/>
    <col min="9741" max="9741" width="45.25390625" style="132" customWidth="1"/>
    <col min="9742" max="9984" width="9.125" style="132" customWidth="1"/>
    <col min="9985" max="9985" width="4.375" style="132" customWidth="1"/>
    <col min="9986" max="9986" width="11.625" style="132" customWidth="1"/>
    <col min="9987" max="9987" width="40.375" style="132" customWidth="1"/>
    <col min="9988" max="9988" width="5.625" style="132" customWidth="1"/>
    <col min="9989" max="9989" width="8.625" style="132" customWidth="1"/>
    <col min="9990" max="9990" width="9.875" style="132" customWidth="1"/>
    <col min="9991" max="9991" width="13.875" style="132" customWidth="1"/>
    <col min="9992" max="9995" width="9.125" style="132" customWidth="1"/>
    <col min="9996" max="9996" width="75.375" style="132" customWidth="1"/>
    <col min="9997" max="9997" width="45.25390625" style="132" customWidth="1"/>
    <col min="9998" max="10240" width="9.125" style="132" customWidth="1"/>
    <col min="10241" max="10241" width="4.375" style="132" customWidth="1"/>
    <col min="10242" max="10242" width="11.625" style="132" customWidth="1"/>
    <col min="10243" max="10243" width="40.375" style="132" customWidth="1"/>
    <col min="10244" max="10244" width="5.625" style="132" customWidth="1"/>
    <col min="10245" max="10245" width="8.625" style="132" customWidth="1"/>
    <col min="10246" max="10246" width="9.875" style="132" customWidth="1"/>
    <col min="10247" max="10247" width="13.875" style="132" customWidth="1"/>
    <col min="10248" max="10251" width="9.125" style="132" customWidth="1"/>
    <col min="10252" max="10252" width="75.375" style="132" customWidth="1"/>
    <col min="10253" max="10253" width="45.25390625" style="132" customWidth="1"/>
    <col min="10254" max="10496" width="9.125" style="132" customWidth="1"/>
    <col min="10497" max="10497" width="4.375" style="132" customWidth="1"/>
    <col min="10498" max="10498" width="11.625" style="132" customWidth="1"/>
    <col min="10499" max="10499" width="40.375" style="132" customWidth="1"/>
    <col min="10500" max="10500" width="5.625" style="132" customWidth="1"/>
    <col min="10501" max="10501" width="8.625" style="132" customWidth="1"/>
    <col min="10502" max="10502" width="9.875" style="132" customWidth="1"/>
    <col min="10503" max="10503" width="13.875" style="132" customWidth="1"/>
    <col min="10504" max="10507" width="9.125" style="132" customWidth="1"/>
    <col min="10508" max="10508" width="75.375" style="132" customWidth="1"/>
    <col min="10509" max="10509" width="45.25390625" style="132" customWidth="1"/>
    <col min="10510" max="10752" width="9.125" style="132" customWidth="1"/>
    <col min="10753" max="10753" width="4.375" style="132" customWidth="1"/>
    <col min="10754" max="10754" width="11.625" style="132" customWidth="1"/>
    <col min="10755" max="10755" width="40.375" style="132" customWidth="1"/>
    <col min="10756" max="10756" width="5.625" style="132" customWidth="1"/>
    <col min="10757" max="10757" width="8.625" style="132" customWidth="1"/>
    <col min="10758" max="10758" width="9.875" style="132" customWidth="1"/>
    <col min="10759" max="10759" width="13.875" style="132" customWidth="1"/>
    <col min="10760" max="10763" width="9.125" style="132" customWidth="1"/>
    <col min="10764" max="10764" width="75.375" style="132" customWidth="1"/>
    <col min="10765" max="10765" width="45.25390625" style="132" customWidth="1"/>
    <col min="10766" max="11008" width="9.125" style="132" customWidth="1"/>
    <col min="11009" max="11009" width="4.375" style="132" customWidth="1"/>
    <col min="11010" max="11010" width="11.625" style="132" customWidth="1"/>
    <col min="11011" max="11011" width="40.375" style="132" customWidth="1"/>
    <col min="11012" max="11012" width="5.625" style="132" customWidth="1"/>
    <col min="11013" max="11013" width="8.625" style="132" customWidth="1"/>
    <col min="11014" max="11014" width="9.875" style="132" customWidth="1"/>
    <col min="11015" max="11015" width="13.875" style="132" customWidth="1"/>
    <col min="11016" max="11019" width="9.125" style="132" customWidth="1"/>
    <col min="11020" max="11020" width="75.375" style="132" customWidth="1"/>
    <col min="11021" max="11021" width="45.25390625" style="132" customWidth="1"/>
    <col min="11022" max="11264" width="9.125" style="132" customWidth="1"/>
    <col min="11265" max="11265" width="4.375" style="132" customWidth="1"/>
    <col min="11266" max="11266" width="11.625" style="132" customWidth="1"/>
    <col min="11267" max="11267" width="40.375" style="132" customWidth="1"/>
    <col min="11268" max="11268" width="5.625" style="132" customWidth="1"/>
    <col min="11269" max="11269" width="8.625" style="132" customWidth="1"/>
    <col min="11270" max="11270" width="9.875" style="132" customWidth="1"/>
    <col min="11271" max="11271" width="13.875" style="132" customWidth="1"/>
    <col min="11272" max="11275" width="9.125" style="132" customWidth="1"/>
    <col min="11276" max="11276" width="75.375" style="132" customWidth="1"/>
    <col min="11277" max="11277" width="45.25390625" style="132" customWidth="1"/>
    <col min="11278" max="11520" width="9.125" style="132" customWidth="1"/>
    <col min="11521" max="11521" width="4.375" style="132" customWidth="1"/>
    <col min="11522" max="11522" width="11.625" style="132" customWidth="1"/>
    <col min="11523" max="11523" width="40.375" style="132" customWidth="1"/>
    <col min="11524" max="11524" width="5.625" style="132" customWidth="1"/>
    <col min="11525" max="11525" width="8.625" style="132" customWidth="1"/>
    <col min="11526" max="11526" width="9.875" style="132" customWidth="1"/>
    <col min="11527" max="11527" width="13.875" style="132" customWidth="1"/>
    <col min="11528" max="11531" width="9.125" style="132" customWidth="1"/>
    <col min="11532" max="11532" width="75.375" style="132" customWidth="1"/>
    <col min="11533" max="11533" width="45.25390625" style="132" customWidth="1"/>
    <col min="11534" max="11776" width="9.125" style="132" customWidth="1"/>
    <col min="11777" max="11777" width="4.375" style="132" customWidth="1"/>
    <col min="11778" max="11778" width="11.625" style="132" customWidth="1"/>
    <col min="11779" max="11779" width="40.375" style="132" customWidth="1"/>
    <col min="11780" max="11780" width="5.625" style="132" customWidth="1"/>
    <col min="11781" max="11781" width="8.625" style="132" customWidth="1"/>
    <col min="11782" max="11782" width="9.875" style="132" customWidth="1"/>
    <col min="11783" max="11783" width="13.875" style="132" customWidth="1"/>
    <col min="11784" max="11787" width="9.125" style="132" customWidth="1"/>
    <col min="11788" max="11788" width="75.375" style="132" customWidth="1"/>
    <col min="11789" max="11789" width="45.25390625" style="132" customWidth="1"/>
    <col min="11790" max="12032" width="9.125" style="132" customWidth="1"/>
    <col min="12033" max="12033" width="4.375" style="132" customWidth="1"/>
    <col min="12034" max="12034" width="11.625" style="132" customWidth="1"/>
    <col min="12035" max="12035" width="40.375" style="132" customWidth="1"/>
    <col min="12036" max="12036" width="5.625" style="132" customWidth="1"/>
    <col min="12037" max="12037" width="8.625" style="132" customWidth="1"/>
    <col min="12038" max="12038" width="9.875" style="132" customWidth="1"/>
    <col min="12039" max="12039" width="13.875" style="132" customWidth="1"/>
    <col min="12040" max="12043" width="9.125" style="132" customWidth="1"/>
    <col min="12044" max="12044" width="75.375" style="132" customWidth="1"/>
    <col min="12045" max="12045" width="45.25390625" style="132" customWidth="1"/>
    <col min="12046" max="12288" width="9.125" style="132" customWidth="1"/>
    <col min="12289" max="12289" width="4.375" style="132" customWidth="1"/>
    <col min="12290" max="12290" width="11.625" style="132" customWidth="1"/>
    <col min="12291" max="12291" width="40.375" style="132" customWidth="1"/>
    <col min="12292" max="12292" width="5.625" style="132" customWidth="1"/>
    <col min="12293" max="12293" width="8.625" style="132" customWidth="1"/>
    <col min="12294" max="12294" width="9.875" style="132" customWidth="1"/>
    <col min="12295" max="12295" width="13.875" style="132" customWidth="1"/>
    <col min="12296" max="12299" width="9.125" style="132" customWidth="1"/>
    <col min="12300" max="12300" width="75.375" style="132" customWidth="1"/>
    <col min="12301" max="12301" width="45.25390625" style="132" customWidth="1"/>
    <col min="12302" max="12544" width="9.125" style="132" customWidth="1"/>
    <col min="12545" max="12545" width="4.375" style="132" customWidth="1"/>
    <col min="12546" max="12546" width="11.625" style="132" customWidth="1"/>
    <col min="12547" max="12547" width="40.375" style="132" customWidth="1"/>
    <col min="12548" max="12548" width="5.625" style="132" customWidth="1"/>
    <col min="12549" max="12549" width="8.625" style="132" customWidth="1"/>
    <col min="12550" max="12550" width="9.875" style="132" customWidth="1"/>
    <col min="12551" max="12551" width="13.875" style="132" customWidth="1"/>
    <col min="12552" max="12555" width="9.125" style="132" customWidth="1"/>
    <col min="12556" max="12556" width="75.375" style="132" customWidth="1"/>
    <col min="12557" max="12557" width="45.25390625" style="132" customWidth="1"/>
    <col min="12558" max="12800" width="9.125" style="132" customWidth="1"/>
    <col min="12801" max="12801" width="4.375" style="132" customWidth="1"/>
    <col min="12802" max="12802" width="11.625" style="132" customWidth="1"/>
    <col min="12803" max="12803" width="40.375" style="132" customWidth="1"/>
    <col min="12804" max="12804" width="5.625" style="132" customWidth="1"/>
    <col min="12805" max="12805" width="8.625" style="132" customWidth="1"/>
    <col min="12806" max="12806" width="9.875" style="132" customWidth="1"/>
    <col min="12807" max="12807" width="13.875" style="132" customWidth="1"/>
    <col min="12808" max="12811" width="9.125" style="132" customWidth="1"/>
    <col min="12812" max="12812" width="75.375" style="132" customWidth="1"/>
    <col min="12813" max="12813" width="45.25390625" style="132" customWidth="1"/>
    <col min="12814" max="13056" width="9.125" style="132" customWidth="1"/>
    <col min="13057" max="13057" width="4.375" style="132" customWidth="1"/>
    <col min="13058" max="13058" width="11.625" style="132" customWidth="1"/>
    <col min="13059" max="13059" width="40.375" style="132" customWidth="1"/>
    <col min="13060" max="13060" width="5.625" style="132" customWidth="1"/>
    <col min="13061" max="13061" width="8.625" style="132" customWidth="1"/>
    <col min="13062" max="13062" width="9.875" style="132" customWidth="1"/>
    <col min="13063" max="13063" width="13.875" style="132" customWidth="1"/>
    <col min="13064" max="13067" width="9.125" style="132" customWidth="1"/>
    <col min="13068" max="13068" width="75.375" style="132" customWidth="1"/>
    <col min="13069" max="13069" width="45.25390625" style="132" customWidth="1"/>
    <col min="13070" max="13312" width="9.125" style="132" customWidth="1"/>
    <col min="13313" max="13313" width="4.375" style="132" customWidth="1"/>
    <col min="13314" max="13314" width="11.625" style="132" customWidth="1"/>
    <col min="13315" max="13315" width="40.375" style="132" customWidth="1"/>
    <col min="13316" max="13316" width="5.625" style="132" customWidth="1"/>
    <col min="13317" max="13317" width="8.625" style="132" customWidth="1"/>
    <col min="13318" max="13318" width="9.875" style="132" customWidth="1"/>
    <col min="13319" max="13319" width="13.875" style="132" customWidth="1"/>
    <col min="13320" max="13323" width="9.125" style="132" customWidth="1"/>
    <col min="13324" max="13324" width="75.375" style="132" customWidth="1"/>
    <col min="13325" max="13325" width="45.25390625" style="132" customWidth="1"/>
    <col min="13326" max="13568" width="9.125" style="132" customWidth="1"/>
    <col min="13569" max="13569" width="4.375" style="132" customWidth="1"/>
    <col min="13570" max="13570" width="11.625" style="132" customWidth="1"/>
    <col min="13571" max="13571" width="40.375" style="132" customWidth="1"/>
    <col min="13572" max="13572" width="5.625" style="132" customWidth="1"/>
    <col min="13573" max="13573" width="8.625" style="132" customWidth="1"/>
    <col min="13574" max="13574" width="9.875" style="132" customWidth="1"/>
    <col min="13575" max="13575" width="13.875" style="132" customWidth="1"/>
    <col min="13576" max="13579" width="9.125" style="132" customWidth="1"/>
    <col min="13580" max="13580" width="75.375" style="132" customWidth="1"/>
    <col min="13581" max="13581" width="45.25390625" style="132" customWidth="1"/>
    <col min="13582" max="13824" width="9.125" style="132" customWidth="1"/>
    <col min="13825" max="13825" width="4.375" style="132" customWidth="1"/>
    <col min="13826" max="13826" width="11.625" style="132" customWidth="1"/>
    <col min="13827" max="13827" width="40.375" style="132" customWidth="1"/>
    <col min="13828" max="13828" width="5.625" style="132" customWidth="1"/>
    <col min="13829" max="13829" width="8.625" style="132" customWidth="1"/>
    <col min="13830" max="13830" width="9.875" style="132" customWidth="1"/>
    <col min="13831" max="13831" width="13.875" style="132" customWidth="1"/>
    <col min="13832" max="13835" width="9.125" style="132" customWidth="1"/>
    <col min="13836" max="13836" width="75.375" style="132" customWidth="1"/>
    <col min="13837" max="13837" width="45.25390625" style="132" customWidth="1"/>
    <col min="13838" max="14080" width="9.125" style="132" customWidth="1"/>
    <col min="14081" max="14081" width="4.375" style="132" customWidth="1"/>
    <col min="14082" max="14082" width="11.625" style="132" customWidth="1"/>
    <col min="14083" max="14083" width="40.375" style="132" customWidth="1"/>
    <col min="14084" max="14084" width="5.625" style="132" customWidth="1"/>
    <col min="14085" max="14085" width="8.625" style="132" customWidth="1"/>
    <col min="14086" max="14086" width="9.875" style="132" customWidth="1"/>
    <col min="14087" max="14087" width="13.875" style="132" customWidth="1"/>
    <col min="14088" max="14091" width="9.125" style="132" customWidth="1"/>
    <col min="14092" max="14092" width="75.375" style="132" customWidth="1"/>
    <col min="14093" max="14093" width="45.25390625" style="132" customWidth="1"/>
    <col min="14094" max="14336" width="9.125" style="132" customWidth="1"/>
    <col min="14337" max="14337" width="4.375" style="132" customWidth="1"/>
    <col min="14338" max="14338" width="11.625" style="132" customWidth="1"/>
    <col min="14339" max="14339" width="40.375" style="132" customWidth="1"/>
    <col min="14340" max="14340" width="5.625" style="132" customWidth="1"/>
    <col min="14341" max="14341" width="8.625" style="132" customWidth="1"/>
    <col min="14342" max="14342" width="9.875" style="132" customWidth="1"/>
    <col min="14343" max="14343" width="13.875" style="132" customWidth="1"/>
    <col min="14344" max="14347" width="9.125" style="132" customWidth="1"/>
    <col min="14348" max="14348" width="75.375" style="132" customWidth="1"/>
    <col min="14349" max="14349" width="45.25390625" style="132" customWidth="1"/>
    <col min="14350" max="14592" width="9.125" style="132" customWidth="1"/>
    <col min="14593" max="14593" width="4.375" style="132" customWidth="1"/>
    <col min="14594" max="14594" width="11.625" style="132" customWidth="1"/>
    <col min="14595" max="14595" width="40.375" style="132" customWidth="1"/>
    <col min="14596" max="14596" width="5.625" style="132" customWidth="1"/>
    <col min="14597" max="14597" width="8.625" style="132" customWidth="1"/>
    <col min="14598" max="14598" width="9.875" style="132" customWidth="1"/>
    <col min="14599" max="14599" width="13.875" style="132" customWidth="1"/>
    <col min="14600" max="14603" width="9.125" style="132" customWidth="1"/>
    <col min="14604" max="14604" width="75.375" style="132" customWidth="1"/>
    <col min="14605" max="14605" width="45.25390625" style="132" customWidth="1"/>
    <col min="14606" max="14848" width="9.125" style="132" customWidth="1"/>
    <col min="14849" max="14849" width="4.375" style="132" customWidth="1"/>
    <col min="14850" max="14850" width="11.625" style="132" customWidth="1"/>
    <col min="14851" max="14851" width="40.375" style="132" customWidth="1"/>
    <col min="14852" max="14852" width="5.625" style="132" customWidth="1"/>
    <col min="14853" max="14853" width="8.625" style="132" customWidth="1"/>
    <col min="14854" max="14854" width="9.875" style="132" customWidth="1"/>
    <col min="14855" max="14855" width="13.875" style="132" customWidth="1"/>
    <col min="14856" max="14859" width="9.125" style="132" customWidth="1"/>
    <col min="14860" max="14860" width="75.375" style="132" customWidth="1"/>
    <col min="14861" max="14861" width="45.25390625" style="132" customWidth="1"/>
    <col min="14862" max="15104" width="9.125" style="132" customWidth="1"/>
    <col min="15105" max="15105" width="4.375" style="132" customWidth="1"/>
    <col min="15106" max="15106" width="11.625" style="132" customWidth="1"/>
    <col min="15107" max="15107" width="40.375" style="132" customWidth="1"/>
    <col min="15108" max="15108" width="5.625" style="132" customWidth="1"/>
    <col min="15109" max="15109" width="8.625" style="132" customWidth="1"/>
    <col min="15110" max="15110" width="9.875" style="132" customWidth="1"/>
    <col min="15111" max="15111" width="13.875" style="132" customWidth="1"/>
    <col min="15112" max="15115" width="9.125" style="132" customWidth="1"/>
    <col min="15116" max="15116" width="75.375" style="132" customWidth="1"/>
    <col min="15117" max="15117" width="45.25390625" style="132" customWidth="1"/>
    <col min="15118" max="15360" width="9.125" style="132" customWidth="1"/>
    <col min="15361" max="15361" width="4.375" style="132" customWidth="1"/>
    <col min="15362" max="15362" width="11.625" style="132" customWidth="1"/>
    <col min="15363" max="15363" width="40.375" style="132" customWidth="1"/>
    <col min="15364" max="15364" width="5.625" style="132" customWidth="1"/>
    <col min="15365" max="15365" width="8.625" style="132" customWidth="1"/>
    <col min="15366" max="15366" width="9.875" style="132" customWidth="1"/>
    <col min="15367" max="15367" width="13.875" style="132" customWidth="1"/>
    <col min="15368" max="15371" width="9.125" style="132" customWidth="1"/>
    <col min="15372" max="15372" width="75.375" style="132" customWidth="1"/>
    <col min="15373" max="15373" width="45.25390625" style="132" customWidth="1"/>
    <col min="15374" max="15616" width="9.125" style="132" customWidth="1"/>
    <col min="15617" max="15617" width="4.375" style="132" customWidth="1"/>
    <col min="15618" max="15618" width="11.625" style="132" customWidth="1"/>
    <col min="15619" max="15619" width="40.375" style="132" customWidth="1"/>
    <col min="15620" max="15620" width="5.625" style="132" customWidth="1"/>
    <col min="15621" max="15621" width="8.625" style="132" customWidth="1"/>
    <col min="15622" max="15622" width="9.875" style="132" customWidth="1"/>
    <col min="15623" max="15623" width="13.875" style="132" customWidth="1"/>
    <col min="15624" max="15627" width="9.125" style="132" customWidth="1"/>
    <col min="15628" max="15628" width="75.375" style="132" customWidth="1"/>
    <col min="15629" max="15629" width="45.25390625" style="132" customWidth="1"/>
    <col min="15630" max="15872" width="9.125" style="132" customWidth="1"/>
    <col min="15873" max="15873" width="4.375" style="132" customWidth="1"/>
    <col min="15874" max="15874" width="11.625" style="132" customWidth="1"/>
    <col min="15875" max="15875" width="40.375" style="132" customWidth="1"/>
    <col min="15876" max="15876" width="5.625" style="132" customWidth="1"/>
    <col min="15877" max="15877" width="8.625" style="132" customWidth="1"/>
    <col min="15878" max="15878" width="9.875" style="132" customWidth="1"/>
    <col min="15879" max="15879" width="13.875" style="132" customWidth="1"/>
    <col min="15880" max="15883" width="9.125" style="132" customWidth="1"/>
    <col min="15884" max="15884" width="75.375" style="132" customWidth="1"/>
    <col min="15885" max="15885" width="45.25390625" style="132" customWidth="1"/>
    <col min="15886" max="16128" width="9.125" style="132" customWidth="1"/>
    <col min="16129" max="16129" width="4.375" style="132" customWidth="1"/>
    <col min="16130" max="16130" width="11.625" style="132" customWidth="1"/>
    <col min="16131" max="16131" width="40.375" style="132" customWidth="1"/>
    <col min="16132" max="16132" width="5.625" style="132" customWidth="1"/>
    <col min="16133" max="16133" width="8.625" style="132" customWidth="1"/>
    <col min="16134" max="16134" width="9.875" style="132" customWidth="1"/>
    <col min="16135" max="16135" width="13.875" style="132" customWidth="1"/>
    <col min="16136" max="16139" width="9.125" style="132" customWidth="1"/>
    <col min="16140" max="16140" width="75.375" style="132" customWidth="1"/>
    <col min="16141" max="16141" width="45.25390625" style="132" customWidth="1"/>
    <col min="16142" max="16384" width="9.125" style="132" customWidth="1"/>
  </cols>
  <sheetData>
    <row r="1" spans="1:7" ht="15.75">
      <c r="A1" s="209" t="s">
        <v>65</v>
      </c>
      <c r="B1" s="209"/>
      <c r="C1" s="209"/>
      <c r="D1" s="209"/>
      <c r="E1" s="209"/>
      <c r="F1" s="209"/>
      <c r="G1" s="209"/>
    </row>
    <row r="2" spans="1:7" ht="14.25" customHeight="1" thickBot="1">
      <c r="A2" s="133"/>
      <c r="B2" s="134"/>
      <c r="C2" s="135"/>
      <c r="D2" s="135"/>
      <c r="E2" s="136"/>
      <c r="F2" s="135"/>
      <c r="G2" s="135"/>
    </row>
    <row r="3" spans="1:7" ht="13.5" thickTop="1">
      <c r="A3" s="198" t="s">
        <v>49</v>
      </c>
      <c r="B3" s="199"/>
      <c r="C3" s="84" t="str">
        <f>CONCATENATE(cislostavby," ",nazevstavby)</f>
        <v>20-07-03 Zubří - Rekreační areál</v>
      </c>
      <c r="D3" s="137"/>
      <c r="E3" s="138" t="s">
        <v>66</v>
      </c>
      <c r="F3" s="139" t="str">
        <f>Rekapitulace!H1</f>
        <v>201.1BB</v>
      </c>
      <c r="G3" s="140"/>
    </row>
    <row r="4" spans="1:7" ht="13.5" thickBot="1">
      <c r="A4" s="210" t="s">
        <v>51</v>
      </c>
      <c r="B4" s="201"/>
      <c r="C4" s="90" t="str">
        <f>CONCATENATE(cisloobjektu," ",nazevobjektu)</f>
        <v>SO 02 Oprava terasy hl. budovy</v>
      </c>
      <c r="D4" s="141"/>
      <c r="E4" s="211" t="str">
        <f>Rekapitulace!G2</f>
        <v>Oprava teras u hl. budovy</v>
      </c>
      <c r="F4" s="212"/>
      <c r="G4" s="213"/>
    </row>
    <row r="5" spans="1:7" ht="13.5" thickTop="1">
      <c r="A5" s="142"/>
      <c r="B5" s="133"/>
      <c r="C5" s="133"/>
      <c r="D5" s="133"/>
      <c r="E5" s="143"/>
      <c r="F5" s="133"/>
      <c r="G5" s="133"/>
    </row>
    <row r="6" spans="1:7" ht="12.75">
      <c r="A6" s="144" t="s">
        <v>67</v>
      </c>
      <c r="B6" s="145" t="s">
        <v>68</v>
      </c>
      <c r="C6" s="145" t="s">
        <v>69</v>
      </c>
      <c r="D6" s="145" t="s">
        <v>70</v>
      </c>
      <c r="E6" s="145" t="s">
        <v>71</v>
      </c>
      <c r="F6" s="145" t="s">
        <v>72</v>
      </c>
      <c r="G6" s="146" t="s">
        <v>73</v>
      </c>
    </row>
    <row r="7" spans="1:15" ht="12.75">
      <c r="A7" s="147" t="s">
        <v>74</v>
      </c>
      <c r="B7" s="148" t="s">
        <v>82</v>
      </c>
      <c r="C7" s="149" t="s">
        <v>83</v>
      </c>
      <c r="D7" s="150"/>
      <c r="E7" s="151"/>
      <c r="F7" s="151"/>
      <c r="G7" s="152"/>
      <c r="O7" s="153">
        <v>1</v>
      </c>
    </row>
    <row r="8" spans="1:104" ht="22.5">
      <c r="A8" s="154">
        <v>1</v>
      </c>
      <c r="B8" s="155" t="s">
        <v>84</v>
      </c>
      <c r="C8" s="156" t="s">
        <v>85</v>
      </c>
      <c r="D8" s="157" t="s">
        <v>86</v>
      </c>
      <c r="E8" s="158">
        <v>4</v>
      </c>
      <c r="F8" s="158">
        <v>0</v>
      </c>
      <c r="G8" s="159">
        <f>E8*F8</f>
        <v>0</v>
      </c>
      <c r="O8" s="153">
        <v>2</v>
      </c>
      <c r="AA8" s="132">
        <v>1</v>
      </c>
      <c r="AB8" s="132">
        <v>1</v>
      </c>
      <c r="AC8" s="132">
        <v>1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60">
        <v>1</v>
      </c>
      <c r="CB8" s="160">
        <v>1</v>
      </c>
      <c r="CZ8" s="132">
        <v>2.62628</v>
      </c>
    </row>
    <row r="9" spans="1:57" ht="12.75">
      <c r="A9" s="168"/>
      <c r="B9" s="169" t="s">
        <v>75</v>
      </c>
      <c r="C9" s="170" t="str">
        <f>CONCATENATE(B7," ",C7)</f>
        <v>2 Základy a zvláštní zakládání</v>
      </c>
      <c r="D9" s="171"/>
      <c r="E9" s="172"/>
      <c r="F9" s="173"/>
      <c r="G9" s="174">
        <f>SUM(G7:G8)</f>
        <v>0</v>
      </c>
      <c r="O9" s="153">
        <v>4</v>
      </c>
      <c r="BA9" s="175">
        <f>SUM(BA7:BA8)</f>
        <v>0</v>
      </c>
      <c r="BB9" s="175">
        <f>SUM(BB7:BB8)</f>
        <v>0</v>
      </c>
      <c r="BC9" s="175">
        <f>SUM(BC7:BC8)</f>
        <v>0</v>
      </c>
      <c r="BD9" s="175">
        <f>SUM(BD7:BD8)</f>
        <v>0</v>
      </c>
      <c r="BE9" s="175">
        <f>SUM(BE7:BE8)</f>
        <v>0</v>
      </c>
    </row>
    <row r="10" spans="1:15" ht="12.75">
      <c r="A10" s="147" t="s">
        <v>74</v>
      </c>
      <c r="B10" s="148" t="s">
        <v>87</v>
      </c>
      <c r="C10" s="149" t="s">
        <v>88</v>
      </c>
      <c r="D10" s="150"/>
      <c r="E10" s="151"/>
      <c r="F10" s="151"/>
      <c r="G10" s="152"/>
      <c r="O10" s="153">
        <v>1</v>
      </c>
    </row>
    <row r="11" spans="1:104" ht="12.75">
      <c r="A11" s="154">
        <v>2</v>
      </c>
      <c r="B11" s="155" t="s">
        <v>89</v>
      </c>
      <c r="C11" s="156" t="s">
        <v>90</v>
      </c>
      <c r="D11" s="157" t="s">
        <v>91</v>
      </c>
      <c r="E11" s="158">
        <v>24.5</v>
      </c>
      <c r="F11" s="158">
        <v>0</v>
      </c>
      <c r="G11" s="159">
        <f>E11*F11</f>
        <v>0</v>
      </c>
      <c r="O11" s="153">
        <v>2</v>
      </c>
      <c r="AA11" s="132">
        <v>1</v>
      </c>
      <c r="AB11" s="132">
        <v>1</v>
      </c>
      <c r="AC11" s="132">
        <v>1</v>
      </c>
      <c r="AZ11" s="132">
        <v>1</v>
      </c>
      <c r="BA11" s="132">
        <f>IF(AZ11=1,G11,0)</f>
        <v>0</v>
      </c>
      <c r="BB11" s="132">
        <f>IF(AZ11=2,G11,0)</f>
        <v>0</v>
      </c>
      <c r="BC11" s="132">
        <f>IF(AZ11=3,G11,0)</f>
        <v>0</v>
      </c>
      <c r="BD11" s="132">
        <f>IF(AZ11=4,G11,0)</f>
        <v>0</v>
      </c>
      <c r="BE11" s="132">
        <f>IF(AZ11=5,G11,0)</f>
        <v>0</v>
      </c>
      <c r="CA11" s="160">
        <v>1</v>
      </c>
      <c r="CB11" s="160">
        <v>1</v>
      </c>
      <c r="CZ11" s="132">
        <v>0.03047</v>
      </c>
    </row>
    <row r="12" spans="1:15" ht="12.75">
      <c r="A12" s="161"/>
      <c r="B12" s="164"/>
      <c r="C12" s="207" t="s">
        <v>92</v>
      </c>
      <c r="D12" s="208"/>
      <c r="E12" s="165">
        <v>18</v>
      </c>
      <c r="F12" s="166"/>
      <c r="G12" s="167"/>
      <c r="M12" s="163" t="s">
        <v>92</v>
      </c>
      <c r="O12" s="153"/>
    </row>
    <row r="13" spans="1:15" ht="12.75">
      <c r="A13" s="161"/>
      <c r="B13" s="164"/>
      <c r="C13" s="207" t="s">
        <v>93</v>
      </c>
      <c r="D13" s="208"/>
      <c r="E13" s="165">
        <v>6.5</v>
      </c>
      <c r="F13" s="166"/>
      <c r="G13" s="167"/>
      <c r="M13" s="163" t="s">
        <v>93</v>
      </c>
      <c r="O13" s="153"/>
    </row>
    <row r="14" spans="1:104" ht="12.75">
      <c r="A14" s="154">
        <v>3</v>
      </c>
      <c r="B14" s="155" t="s">
        <v>94</v>
      </c>
      <c r="C14" s="156" t="s">
        <v>95</v>
      </c>
      <c r="D14" s="157" t="s">
        <v>91</v>
      </c>
      <c r="E14" s="158">
        <v>24.5</v>
      </c>
      <c r="F14" s="158">
        <v>0</v>
      </c>
      <c r="G14" s="159">
        <f>E14*F14</f>
        <v>0</v>
      </c>
      <c r="O14" s="153">
        <v>2</v>
      </c>
      <c r="AA14" s="132">
        <v>1</v>
      </c>
      <c r="AB14" s="132">
        <v>1</v>
      </c>
      <c r="AC14" s="132">
        <v>1</v>
      </c>
      <c r="AZ14" s="132">
        <v>1</v>
      </c>
      <c r="BA14" s="132">
        <f>IF(AZ14=1,G14,0)</f>
        <v>0</v>
      </c>
      <c r="BB14" s="132">
        <f>IF(AZ14=2,G14,0)</f>
        <v>0</v>
      </c>
      <c r="BC14" s="132">
        <f>IF(AZ14=3,G14,0)</f>
        <v>0</v>
      </c>
      <c r="BD14" s="132">
        <f>IF(AZ14=4,G14,0)</f>
        <v>0</v>
      </c>
      <c r="BE14" s="132">
        <f>IF(AZ14=5,G14,0)</f>
        <v>0</v>
      </c>
      <c r="CA14" s="160">
        <v>1</v>
      </c>
      <c r="CB14" s="160">
        <v>1</v>
      </c>
      <c r="CZ14" s="132">
        <v>0</v>
      </c>
    </row>
    <row r="15" spans="1:15" ht="12.75">
      <c r="A15" s="161"/>
      <c r="B15" s="164"/>
      <c r="C15" s="207" t="s">
        <v>96</v>
      </c>
      <c r="D15" s="208"/>
      <c r="E15" s="165">
        <v>18</v>
      </c>
      <c r="F15" s="166"/>
      <c r="G15" s="167"/>
      <c r="M15" s="185">
        <v>180000</v>
      </c>
      <c r="O15" s="153"/>
    </row>
    <row r="16" spans="1:15" ht="12.75">
      <c r="A16" s="161"/>
      <c r="B16" s="164"/>
      <c r="C16" s="207" t="s">
        <v>97</v>
      </c>
      <c r="D16" s="208"/>
      <c r="E16" s="165">
        <v>6.5</v>
      </c>
      <c r="F16" s="166"/>
      <c r="G16" s="167"/>
      <c r="M16" s="185">
        <v>65000</v>
      </c>
      <c r="O16" s="153"/>
    </row>
    <row r="17" spans="1:57" ht="12.75">
      <c r="A17" s="168"/>
      <c r="B17" s="169" t="s">
        <v>75</v>
      </c>
      <c r="C17" s="170" t="str">
        <f>CONCATENATE(B10," ",C10)</f>
        <v>4 Vodorovné konstrukce</v>
      </c>
      <c r="D17" s="171"/>
      <c r="E17" s="172"/>
      <c r="F17" s="173"/>
      <c r="G17" s="174">
        <f>SUM(G10:G16)</f>
        <v>0</v>
      </c>
      <c r="O17" s="153">
        <v>4</v>
      </c>
      <c r="BA17" s="175">
        <f>SUM(BA10:BA16)</f>
        <v>0</v>
      </c>
      <c r="BB17" s="175">
        <f>SUM(BB10:BB16)</f>
        <v>0</v>
      </c>
      <c r="BC17" s="175">
        <f>SUM(BC10:BC16)</f>
        <v>0</v>
      </c>
      <c r="BD17" s="175">
        <f>SUM(BD10:BD16)</f>
        <v>0</v>
      </c>
      <c r="BE17" s="175">
        <f>SUM(BE10:BE16)</f>
        <v>0</v>
      </c>
    </row>
    <row r="18" spans="1:15" ht="12.75">
      <c r="A18" s="147" t="s">
        <v>74</v>
      </c>
      <c r="B18" s="148" t="s">
        <v>98</v>
      </c>
      <c r="C18" s="149" t="s">
        <v>99</v>
      </c>
      <c r="D18" s="150"/>
      <c r="E18" s="151"/>
      <c r="F18" s="151"/>
      <c r="G18" s="152"/>
      <c r="O18" s="153">
        <v>1</v>
      </c>
    </row>
    <row r="19" spans="1:104" ht="22.5">
      <c r="A19" s="154">
        <v>4</v>
      </c>
      <c r="B19" s="155" t="s">
        <v>100</v>
      </c>
      <c r="C19" s="156" t="s">
        <v>101</v>
      </c>
      <c r="D19" s="157" t="s">
        <v>102</v>
      </c>
      <c r="E19" s="158">
        <v>4.564</v>
      </c>
      <c r="F19" s="158">
        <v>0</v>
      </c>
      <c r="G19" s="159">
        <f>E19*F19</f>
        <v>0</v>
      </c>
      <c r="O19" s="153">
        <v>2</v>
      </c>
      <c r="AA19" s="132">
        <v>1</v>
      </c>
      <c r="AB19" s="132">
        <v>1</v>
      </c>
      <c r="AC19" s="132">
        <v>1</v>
      </c>
      <c r="AZ19" s="132">
        <v>1</v>
      </c>
      <c r="BA19" s="132">
        <f>IF(AZ19=1,G19,0)</f>
        <v>0</v>
      </c>
      <c r="BB19" s="132">
        <f>IF(AZ19=2,G19,0)</f>
        <v>0</v>
      </c>
      <c r="BC19" s="132">
        <f>IF(AZ19=3,G19,0)</f>
        <v>0</v>
      </c>
      <c r="BD19" s="132">
        <f>IF(AZ19=4,G19,0)</f>
        <v>0</v>
      </c>
      <c r="BE19" s="132">
        <f>IF(AZ19=5,G19,0)</f>
        <v>0</v>
      </c>
      <c r="CA19" s="160">
        <v>1</v>
      </c>
      <c r="CB19" s="160">
        <v>1</v>
      </c>
      <c r="CZ19" s="132">
        <v>2.545</v>
      </c>
    </row>
    <row r="20" spans="1:15" ht="12.75">
      <c r="A20" s="161"/>
      <c r="B20" s="164"/>
      <c r="C20" s="207" t="s">
        <v>103</v>
      </c>
      <c r="D20" s="208"/>
      <c r="E20" s="165">
        <v>2.835</v>
      </c>
      <c r="F20" s="166"/>
      <c r="G20" s="167"/>
      <c r="M20" s="163" t="s">
        <v>103</v>
      </c>
      <c r="O20" s="153"/>
    </row>
    <row r="21" spans="1:15" ht="12.75">
      <c r="A21" s="161"/>
      <c r="B21" s="164"/>
      <c r="C21" s="207" t="s">
        <v>104</v>
      </c>
      <c r="D21" s="208"/>
      <c r="E21" s="165">
        <v>1.729</v>
      </c>
      <c r="F21" s="166"/>
      <c r="G21" s="167"/>
      <c r="M21" s="163" t="s">
        <v>104</v>
      </c>
      <c r="O21" s="153"/>
    </row>
    <row r="22" spans="1:104" ht="12.75">
      <c r="A22" s="154">
        <v>5</v>
      </c>
      <c r="B22" s="155" t="s">
        <v>105</v>
      </c>
      <c r="C22" s="156" t="s">
        <v>106</v>
      </c>
      <c r="D22" s="157" t="s">
        <v>102</v>
      </c>
      <c r="E22" s="158">
        <v>4.564</v>
      </c>
      <c r="F22" s="158">
        <v>0</v>
      </c>
      <c r="G22" s="159">
        <f>E22*F22</f>
        <v>0</v>
      </c>
      <c r="O22" s="153">
        <v>2</v>
      </c>
      <c r="AA22" s="132">
        <v>1</v>
      </c>
      <c r="AB22" s="132">
        <v>1</v>
      </c>
      <c r="AC22" s="132">
        <v>1</v>
      </c>
      <c r="AZ22" s="132">
        <v>1</v>
      </c>
      <c r="BA22" s="132">
        <f>IF(AZ22=1,G22,0)</f>
        <v>0</v>
      </c>
      <c r="BB22" s="132">
        <f>IF(AZ22=2,G22,0)</f>
        <v>0</v>
      </c>
      <c r="BC22" s="132">
        <f>IF(AZ22=3,G22,0)</f>
        <v>0</v>
      </c>
      <c r="BD22" s="132">
        <f>IF(AZ22=4,G22,0)</f>
        <v>0</v>
      </c>
      <c r="BE22" s="132">
        <f>IF(AZ22=5,G22,0)</f>
        <v>0</v>
      </c>
      <c r="CA22" s="160">
        <v>1</v>
      </c>
      <c r="CB22" s="160">
        <v>1</v>
      </c>
      <c r="CZ22" s="132">
        <v>0.04</v>
      </c>
    </row>
    <row r="23" spans="1:15" ht="12.75">
      <c r="A23" s="161"/>
      <c r="B23" s="164"/>
      <c r="C23" s="207" t="s">
        <v>107</v>
      </c>
      <c r="D23" s="208"/>
      <c r="E23" s="165">
        <v>2.835</v>
      </c>
      <c r="F23" s="166"/>
      <c r="G23" s="167"/>
      <c r="M23" s="185">
        <v>28350</v>
      </c>
      <c r="O23" s="153"/>
    </row>
    <row r="24" spans="1:15" ht="12.75">
      <c r="A24" s="161"/>
      <c r="B24" s="164"/>
      <c r="C24" s="207" t="s">
        <v>108</v>
      </c>
      <c r="D24" s="208"/>
      <c r="E24" s="165">
        <v>1.729</v>
      </c>
      <c r="F24" s="166"/>
      <c r="G24" s="167"/>
      <c r="M24" s="185">
        <v>17290</v>
      </c>
      <c r="O24" s="153"/>
    </row>
    <row r="25" spans="1:104" ht="22.5">
      <c r="A25" s="154">
        <v>6</v>
      </c>
      <c r="B25" s="155" t="s">
        <v>109</v>
      </c>
      <c r="C25" s="156" t="s">
        <v>110</v>
      </c>
      <c r="D25" s="157" t="s">
        <v>111</v>
      </c>
      <c r="E25" s="158">
        <v>49.4</v>
      </c>
      <c r="F25" s="158">
        <v>0</v>
      </c>
      <c r="G25" s="159">
        <f>E25*F25</f>
        <v>0</v>
      </c>
      <c r="O25" s="153">
        <v>2</v>
      </c>
      <c r="AA25" s="132">
        <v>1</v>
      </c>
      <c r="AB25" s="132">
        <v>1</v>
      </c>
      <c r="AC25" s="132">
        <v>1</v>
      </c>
      <c r="AZ25" s="132">
        <v>1</v>
      </c>
      <c r="BA25" s="132">
        <f>IF(AZ25=1,G25,0)</f>
        <v>0</v>
      </c>
      <c r="BB25" s="132">
        <f>IF(AZ25=2,G25,0)</f>
        <v>0</v>
      </c>
      <c r="BC25" s="132">
        <f>IF(AZ25=3,G25,0)</f>
        <v>0</v>
      </c>
      <c r="BD25" s="132">
        <f>IF(AZ25=4,G25,0)</f>
        <v>0</v>
      </c>
      <c r="BE25" s="132">
        <f>IF(AZ25=5,G25,0)</f>
        <v>0</v>
      </c>
      <c r="CA25" s="160">
        <v>1</v>
      </c>
      <c r="CB25" s="160">
        <v>1</v>
      </c>
      <c r="CZ25" s="132">
        <v>0.01806</v>
      </c>
    </row>
    <row r="26" spans="1:15" ht="12.75">
      <c r="A26" s="161"/>
      <c r="B26" s="164"/>
      <c r="C26" s="207" t="s">
        <v>112</v>
      </c>
      <c r="D26" s="208"/>
      <c r="E26" s="165">
        <v>24.7</v>
      </c>
      <c r="F26" s="166"/>
      <c r="G26" s="167"/>
      <c r="M26" s="163" t="s">
        <v>112</v>
      </c>
      <c r="O26" s="153"/>
    </row>
    <row r="27" spans="1:15" ht="12.75">
      <c r="A27" s="161"/>
      <c r="B27" s="164"/>
      <c r="C27" s="207" t="s">
        <v>112</v>
      </c>
      <c r="D27" s="208"/>
      <c r="E27" s="165">
        <v>24.7</v>
      </c>
      <c r="F27" s="166"/>
      <c r="G27" s="167"/>
      <c r="M27" s="163" t="s">
        <v>112</v>
      </c>
      <c r="O27" s="153"/>
    </row>
    <row r="28" spans="1:57" ht="12.75">
      <c r="A28" s="168"/>
      <c r="B28" s="169" t="s">
        <v>75</v>
      </c>
      <c r="C28" s="170" t="str">
        <f>CONCATENATE(B18," ",C18)</f>
        <v>63 Podlahy a podlahové konstrukce</v>
      </c>
      <c r="D28" s="171"/>
      <c r="E28" s="172"/>
      <c r="F28" s="173"/>
      <c r="G28" s="174">
        <f>SUM(G18:G27)</f>
        <v>0</v>
      </c>
      <c r="O28" s="153">
        <v>4</v>
      </c>
      <c r="BA28" s="175">
        <f>SUM(BA18:BA27)</f>
        <v>0</v>
      </c>
      <c r="BB28" s="175">
        <f>SUM(BB18:BB27)</f>
        <v>0</v>
      </c>
      <c r="BC28" s="175">
        <f>SUM(BC18:BC27)</f>
        <v>0</v>
      </c>
      <c r="BD28" s="175">
        <f>SUM(BD18:BD27)</f>
        <v>0</v>
      </c>
      <c r="BE28" s="175">
        <f>SUM(BE18:BE27)</f>
        <v>0</v>
      </c>
    </row>
    <row r="29" spans="1:15" ht="12.75">
      <c r="A29" s="147" t="s">
        <v>74</v>
      </c>
      <c r="B29" s="148" t="s">
        <v>113</v>
      </c>
      <c r="C29" s="149" t="s">
        <v>114</v>
      </c>
      <c r="D29" s="150"/>
      <c r="E29" s="151"/>
      <c r="F29" s="151"/>
      <c r="G29" s="152"/>
      <c r="O29" s="153">
        <v>1</v>
      </c>
    </row>
    <row r="30" spans="1:104" ht="12.75">
      <c r="A30" s="154">
        <v>7</v>
      </c>
      <c r="B30" s="155" t="s">
        <v>115</v>
      </c>
      <c r="C30" s="156" t="s">
        <v>116</v>
      </c>
      <c r="D30" s="157" t="s">
        <v>111</v>
      </c>
      <c r="E30" s="158">
        <v>65.2</v>
      </c>
      <c r="F30" s="158">
        <v>0</v>
      </c>
      <c r="G30" s="159">
        <f>E30*F30</f>
        <v>0</v>
      </c>
      <c r="O30" s="153">
        <v>2</v>
      </c>
      <c r="AA30" s="132">
        <v>1</v>
      </c>
      <c r="AB30" s="132">
        <v>1</v>
      </c>
      <c r="AC30" s="132">
        <v>1</v>
      </c>
      <c r="AZ30" s="132">
        <v>1</v>
      </c>
      <c r="BA30" s="132">
        <f>IF(AZ30=1,G30,0)</f>
        <v>0</v>
      </c>
      <c r="BB30" s="132">
        <f>IF(AZ30=2,G30,0)</f>
        <v>0</v>
      </c>
      <c r="BC30" s="132">
        <f>IF(AZ30=3,G30,0)</f>
        <v>0</v>
      </c>
      <c r="BD30" s="132">
        <f>IF(AZ30=4,G30,0)</f>
        <v>0</v>
      </c>
      <c r="BE30" s="132">
        <f>IF(AZ30=5,G30,0)</f>
        <v>0</v>
      </c>
      <c r="CA30" s="160">
        <v>1</v>
      </c>
      <c r="CB30" s="160">
        <v>1</v>
      </c>
      <c r="CZ30" s="132">
        <v>0</v>
      </c>
    </row>
    <row r="31" spans="1:15" ht="12.75">
      <c r="A31" s="161"/>
      <c r="B31" s="164"/>
      <c r="C31" s="207" t="s">
        <v>117</v>
      </c>
      <c r="D31" s="208"/>
      <c r="E31" s="165">
        <v>40.5</v>
      </c>
      <c r="F31" s="166"/>
      <c r="G31" s="167"/>
      <c r="M31" s="185">
        <v>405000</v>
      </c>
      <c r="O31" s="153"/>
    </row>
    <row r="32" spans="1:15" ht="12.75">
      <c r="A32" s="161"/>
      <c r="B32" s="164"/>
      <c r="C32" s="207" t="s">
        <v>112</v>
      </c>
      <c r="D32" s="208"/>
      <c r="E32" s="165">
        <v>24.7</v>
      </c>
      <c r="F32" s="166"/>
      <c r="G32" s="167"/>
      <c r="M32" s="163" t="s">
        <v>112</v>
      </c>
      <c r="O32" s="153"/>
    </row>
    <row r="33" spans="1:57" ht="12.75">
      <c r="A33" s="168"/>
      <c r="B33" s="169" t="s">
        <v>75</v>
      </c>
      <c r="C33" s="170" t="str">
        <f>CONCATENATE(B29," ",C29)</f>
        <v>93 Dokončovací práce inženýrskách staveb</v>
      </c>
      <c r="D33" s="171"/>
      <c r="E33" s="172"/>
      <c r="F33" s="173"/>
      <c r="G33" s="174">
        <f>SUM(G29:G32)</f>
        <v>0</v>
      </c>
      <c r="O33" s="153">
        <v>4</v>
      </c>
      <c r="BA33" s="175">
        <f>SUM(BA29:BA32)</f>
        <v>0</v>
      </c>
      <c r="BB33" s="175">
        <f>SUM(BB29:BB32)</f>
        <v>0</v>
      </c>
      <c r="BC33" s="175">
        <f>SUM(BC29:BC32)</f>
        <v>0</v>
      </c>
      <c r="BD33" s="175">
        <f>SUM(BD29:BD32)</f>
        <v>0</v>
      </c>
      <c r="BE33" s="175">
        <f>SUM(BE29:BE32)</f>
        <v>0</v>
      </c>
    </row>
    <row r="34" spans="1:15" ht="12.75">
      <c r="A34" s="147" t="s">
        <v>74</v>
      </c>
      <c r="B34" s="148" t="s">
        <v>118</v>
      </c>
      <c r="C34" s="149" t="s">
        <v>119</v>
      </c>
      <c r="D34" s="150"/>
      <c r="E34" s="151"/>
      <c r="F34" s="151"/>
      <c r="G34" s="152"/>
      <c r="O34" s="153">
        <v>1</v>
      </c>
    </row>
    <row r="35" spans="1:104" ht="12.75">
      <c r="A35" s="154">
        <v>8</v>
      </c>
      <c r="B35" s="155" t="s">
        <v>120</v>
      </c>
      <c r="C35" s="156" t="s">
        <v>121</v>
      </c>
      <c r="D35" s="157" t="s">
        <v>111</v>
      </c>
      <c r="E35" s="158">
        <v>65.2</v>
      </c>
      <c r="F35" s="158">
        <v>0</v>
      </c>
      <c r="G35" s="159">
        <f>E35*F35</f>
        <v>0</v>
      </c>
      <c r="O35" s="153">
        <v>2</v>
      </c>
      <c r="AA35" s="132">
        <v>1</v>
      </c>
      <c r="AB35" s="132">
        <v>1</v>
      </c>
      <c r="AC35" s="132">
        <v>1</v>
      </c>
      <c r="AZ35" s="132">
        <v>1</v>
      </c>
      <c r="BA35" s="132">
        <f>IF(AZ35=1,G35,0)</f>
        <v>0</v>
      </c>
      <c r="BB35" s="132">
        <f>IF(AZ35=2,G35,0)</f>
        <v>0</v>
      </c>
      <c r="BC35" s="132">
        <f>IF(AZ35=3,G35,0)</f>
        <v>0</v>
      </c>
      <c r="BD35" s="132">
        <f>IF(AZ35=4,G35,0)</f>
        <v>0</v>
      </c>
      <c r="BE35" s="132">
        <f>IF(AZ35=5,G35,0)</f>
        <v>0</v>
      </c>
      <c r="CA35" s="160">
        <v>1</v>
      </c>
      <c r="CB35" s="160">
        <v>1</v>
      </c>
      <c r="CZ35" s="132">
        <v>0</v>
      </c>
    </row>
    <row r="36" spans="1:15" ht="12.75">
      <c r="A36" s="161"/>
      <c r="B36" s="162"/>
      <c r="C36" s="214" t="s">
        <v>122</v>
      </c>
      <c r="D36" s="215"/>
      <c r="E36" s="215"/>
      <c r="F36" s="215"/>
      <c r="G36" s="216"/>
      <c r="L36" s="163" t="s">
        <v>122</v>
      </c>
      <c r="O36" s="153">
        <v>3</v>
      </c>
    </row>
    <row r="37" spans="1:15" ht="12.75">
      <c r="A37" s="161"/>
      <c r="B37" s="164"/>
      <c r="C37" s="207" t="s">
        <v>117</v>
      </c>
      <c r="D37" s="208"/>
      <c r="E37" s="165">
        <v>40.5</v>
      </c>
      <c r="F37" s="166"/>
      <c r="G37" s="167"/>
      <c r="M37" s="185">
        <v>405000</v>
      </c>
      <c r="O37" s="153"/>
    </row>
    <row r="38" spans="1:15" ht="12.75">
      <c r="A38" s="161"/>
      <c r="B38" s="164"/>
      <c r="C38" s="207" t="s">
        <v>123</v>
      </c>
      <c r="D38" s="208"/>
      <c r="E38" s="165">
        <v>24.7</v>
      </c>
      <c r="F38" s="166"/>
      <c r="G38" s="167"/>
      <c r="M38" s="185">
        <v>247000</v>
      </c>
      <c r="O38" s="153"/>
    </row>
    <row r="39" spans="1:104" ht="12.75">
      <c r="A39" s="154">
        <v>9</v>
      </c>
      <c r="B39" s="155" t="s">
        <v>124</v>
      </c>
      <c r="C39" s="156" t="s">
        <v>125</v>
      </c>
      <c r="D39" s="157" t="s">
        <v>102</v>
      </c>
      <c r="E39" s="158">
        <v>3.912</v>
      </c>
      <c r="F39" s="158">
        <v>0</v>
      </c>
      <c r="G39" s="159">
        <f>E39*F39</f>
        <v>0</v>
      </c>
      <c r="O39" s="153">
        <v>2</v>
      </c>
      <c r="AA39" s="132">
        <v>1</v>
      </c>
      <c r="AB39" s="132">
        <v>1</v>
      </c>
      <c r="AC39" s="132">
        <v>1</v>
      </c>
      <c r="AZ39" s="132">
        <v>1</v>
      </c>
      <c r="BA39" s="132">
        <f>IF(AZ39=1,G39,0)</f>
        <v>0</v>
      </c>
      <c r="BB39" s="132">
        <f>IF(AZ39=2,G39,0)</f>
        <v>0</v>
      </c>
      <c r="BC39" s="132">
        <f>IF(AZ39=3,G39,0)</f>
        <v>0</v>
      </c>
      <c r="BD39" s="132">
        <f>IF(AZ39=4,G39,0)</f>
        <v>0</v>
      </c>
      <c r="BE39" s="132">
        <f>IF(AZ39=5,G39,0)</f>
        <v>0</v>
      </c>
      <c r="CA39" s="160">
        <v>1</v>
      </c>
      <c r="CB39" s="160">
        <v>1</v>
      </c>
      <c r="CZ39" s="132">
        <v>0</v>
      </c>
    </row>
    <row r="40" spans="1:15" ht="12.75">
      <c r="A40" s="161"/>
      <c r="B40" s="164"/>
      <c r="C40" s="207" t="s">
        <v>126</v>
      </c>
      <c r="D40" s="208"/>
      <c r="E40" s="165">
        <v>2.43</v>
      </c>
      <c r="F40" s="166"/>
      <c r="G40" s="167"/>
      <c r="M40" s="163" t="s">
        <v>126</v>
      </c>
      <c r="O40" s="153"/>
    </row>
    <row r="41" spans="1:15" ht="12.75">
      <c r="A41" s="161"/>
      <c r="B41" s="164"/>
      <c r="C41" s="207" t="s">
        <v>127</v>
      </c>
      <c r="D41" s="208"/>
      <c r="E41" s="165">
        <v>1.482</v>
      </c>
      <c r="F41" s="166"/>
      <c r="G41" s="167"/>
      <c r="M41" s="163" t="s">
        <v>127</v>
      </c>
      <c r="O41" s="153"/>
    </row>
    <row r="42" spans="1:104" ht="22.5">
      <c r="A42" s="154">
        <v>10</v>
      </c>
      <c r="B42" s="155" t="s">
        <v>128</v>
      </c>
      <c r="C42" s="156" t="s">
        <v>129</v>
      </c>
      <c r="D42" s="157" t="s">
        <v>111</v>
      </c>
      <c r="E42" s="158">
        <v>65.2</v>
      </c>
      <c r="F42" s="158">
        <v>0</v>
      </c>
      <c r="G42" s="159">
        <f>E42*F42</f>
        <v>0</v>
      </c>
      <c r="O42" s="153">
        <v>2</v>
      </c>
      <c r="AA42" s="132">
        <v>1</v>
      </c>
      <c r="AB42" s="132">
        <v>1</v>
      </c>
      <c r="AC42" s="132">
        <v>1</v>
      </c>
      <c r="AZ42" s="132">
        <v>1</v>
      </c>
      <c r="BA42" s="132">
        <f>IF(AZ42=1,G42,0)</f>
        <v>0</v>
      </c>
      <c r="BB42" s="132">
        <f>IF(AZ42=2,G42,0)</f>
        <v>0</v>
      </c>
      <c r="BC42" s="132">
        <f>IF(AZ42=3,G42,0)</f>
        <v>0</v>
      </c>
      <c r="BD42" s="132">
        <f>IF(AZ42=4,G42,0)</f>
        <v>0</v>
      </c>
      <c r="BE42" s="132">
        <f>IF(AZ42=5,G42,0)</f>
        <v>0</v>
      </c>
      <c r="CA42" s="160">
        <v>1</v>
      </c>
      <c r="CB42" s="160">
        <v>1</v>
      </c>
      <c r="CZ42" s="132">
        <v>0</v>
      </c>
    </row>
    <row r="43" spans="1:15" ht="12.75">
      <c r="A43" s="161"/>
      <c r="B43" s="164"/>
      <c r="C43" s="207" t="s">
        <v>130</v>
      </c>
      <c r="D43" s="208"/>
      <c r="E43" s="165">
        <v>40.5</v>
      </c>
      <c r="F43" s="166"/>
      <c r="G43" s="167"/>
      <c r="M43" s="163" t="s">
        <v>130</v>
      </c>
      <c r="O43" s="153"/>
    </row>
    <row r="44" spans="1:15" ht="12.75">
      <c r="A44" s="161"/>
      <c r="B44" s="164"/>
      <c r="C44" s="207" t="s">
        <v>131</v>
      </c>
      <c r="D44" s="208"/>
      <c r="E44" s="165">
        <v>24.7</v>
      </c>
      <c r="F44" s="166"/>
      <c r="G44" s="167"/>
      <c r="M44" s="163" t="s">
        <v>131</v>
      </c>
      <c r="O44" s="153"/>
    </row>
    <row r="45" spans="1:57" ht="12.75">
      <c r="A45" s="168"/>
      <c r="B45" s="169" t="s">
        <v>75</v>
      </c>
      <c r="C45" s="170" t="str">
        <f>CONCATENATE(B34," ",C34)</f>
        <v>96 Bourání konstrukcí</v>
      </c>
      <c r="D45" s="171"/>
      <c r="E45" s="172"/>
      <c r="F45" s="173"/>
      <c r="G45" s="174">
        <f>SUM(G34:G44)</f>
        <v>0</v>
      </c>
      <c r="O45" s="153">
        <v>4</v>
      </c>
      <c r="BA45" s="175">
        <f>SUM(BA34:BA44)</f>
        <v>0</v>
      </c>
      <c r="BB45" s="175">
        <f>SUM(BB34:BB44)</f>
        <v>0</v>
      </c>
      <c r="BC45" s="175">
        <f>SUM(BC34:BC44)</f>
        <v>0</v>
      </c>
      <c r="BD45" s="175">
        <f>SUM(BD34:BD44)</f>
        <v>0</v>
      </c>
      <c r="BE45" s="175">
        <f>SUM(BE34:BE44)</f>
        <v>0</v>
      </c>
    </row>
    <row r="46" spans="1:15" ht="12.75">
      <c r="A46" s="147" t="s">
        <v>74</v>
      </c>
      <c r="B46" s="148" t="s">
        <v>132</v>
      </c>
      <c r="C46" s="149" t="s">
        <v>133</v>
      </c>
      <c r="D46" s="150"/>
      <c r="E46" s="151"/>
      <c r="F46" s="151"/>
      <c r="G46" s="152"/>
      <c r="O46" s="153">
        <v>1</v>
      </c>
    </row>
    <row r="47" spans="1:104" ht="12.75">
      <c r="A47" s="154">
        <v>11</v>
      </c>
      <c r="B47" s="155" t="s">
        <v>134</v>
      </c>
      <c r="C47" s="156" t="s">
        <v>135</v>
      </c>
      <c r="D47" s="157" t="s">
        <v>136</v>
      </c>
      <c r="E47" s="158">
        <v>23.941739</v>
      </c>
      <c r="F47" s="158">
        <v>0</v>
      </c>
      <c r="G47" s="159">
        <f>E47*F47</f>
        <v>0</v>
      </c>
      <c r="O47" s="153">
        <v>2</v>
      </c>
      <c r="AA47" s="132">
        <v>7</v>
      </c>
      <c r="AB47" s="132">
        <v>1</v>
      </c>
      <c r="AC47" s="132">
        <v>2</v>
      </c>
      <c r="AZ47" s="132">
        <v>1</v>
      </c>
      <c r="BA47" s="132">
        <f>IF(AZ47=1,G47,0)</f>
        <v>0</v>
      </c>
      <c r="BB47" s="132">
        <f>IF(AZ47=2,G47,0)</f>
        <v>0</v>
      </c>
      <c r="BC47" s="132">
        <f>IF(AZ47=3,G47,0)</f>
        <v>0</v>
      </c>
      <c r="BD47" s="132">
        <f>IF(AZ47=4,G47,0)</f>
        <v>0</v>
      </c>
      <c r="BE47" s="132">
        <f>IF(AZ47=5,G47,0)</f>
        <v>0</v>
      </c>
      <c r="CA47" s="160">
        <v>7</v>
      </c>
      <c r="CB47" s="160">
        <v>1</v>
      </c>
      <c r="CZ47" s="132">
        <v>0</v>
      </c>
    </row>
    <row r="48" spans="1:57" ht="12.75">
      <c r="A48" s="168"/>
      <c r="B48" s="169" t="s">
        <v>75</v>
      </c>
      <c r="C48" s="170" t="str">
        <f>CONCATENATE(B46," ",C46)</f>
        <v>99 Staveništní přesun hmot</v>
      </c>
      <c r="D48" s="171"/>
      <c r="E48" s="172"/>
      <c r="F48" s="173"/>
      <c r="G48" s="174">
        <f>SUM(G46:G47)</f>
        <v>0</v>
      </c>
      <c r="O48" s="153">
        <v>4</v>
      </c>
      <c r="BA48" s="175">
        <f>SUM(BA46:BA47)</f>
        <v>0</v>
      </c>
      <c r="BB48" s="175">
        <f>SUM(BB46:BB47)</f>
        <v>0</v>
      </c>
      <c r="BC48" s="175">
        <f>SUM(BC46:BC47)</f>
        <v>0</v>
      </c>
      <c r="BD48" s="175">
        <f>SUM(BD46:BD47)</f>
        <v>0</v>
      </c>
      <c r="BE48" s="175">
        <f>SUM(BE46:BE47)</f>
        <v>0</v>
      </c>
    </row>
    <row r="49" spans="1:15" ht="12.75">
      <c r="A49" s="147" t="s">
        <v>74</v>
      </c>
      <c r="B49" s="148" t="s">
        <v>137</v>
      </c>
      <c r="C49" s="149" t="s">
        <v>138</v>
      </c>
      <c r="D49" s="150"/>
      <c r="E49" s="151"/>
      <c r="F49" s="151"/>
      <c r="G49" s="152"/>
      <c r="O49" s="153">
        <v>1</v>
      </c>
    </row>
    <row r="50" spans="1:104" ht="22.5">
      <c r="A50" s="154">
        <v>12</v>
      </c>
      <c r="B50" s="155" t="s">
        <v>139</v>
      </c>
      <c r="C50" s="156" t="s">
        <v>140</v>
      </c>
      <c r="D50" s="157" t="s">
        <v>111</v>
      </c>
      <c r="E50" s="158">
        <v>65.2</v>
      </c>
      <c r="F50" s="158">
        <v>0</v>
      </c>
      <c r="G50" s="159">
        <f>E50*F50</f>
        <v>0</v>
      </c>
      <c r="O50" s="153">
        <v>2</v>
      </c>
      <c r="AA50" s="132">
        <v>1</v>
      </c>
      <c r="AB50" s="132">
        <v>7</v>
      </c>
      <c r="AC50" s="132">
        <v>7</v>
      </c>
      <c r="AZ50" s="132">
        <v>2</v>
      </c>
      <c r="BA50" s="132">
        <f>IF(AZ50=1,G50,0)</f>
        <v>0</v>
      </c>
      <c r="BB50" s="132">
        <f>IF(AZ50=2,G50,0)</f>
        <v>0</v>
      </c>
      <c r="BC50" s="132">
        <f>IF(AZ50=3,G50,0)</f>
        <v>0</v>
      </c>
      <c r="BD50" s="132">
        <f>IF(AZ50=4,G50,0)</f>
        <v>0</v>
      </c>
      <c r="BE50" s="132">
        <f>IF(AZ50=5,G50,0)</f>
        <v>0</v>
      </c>
      <c r="CA50" s="160">
        <v>1</v>
      </c>
      <c r="CB50" s="160">
        <v>7</v>
      </c>
      <c r="CZ50" s="132">
        <v>0</v>
      </c>
    </row>
    <row r="51" spans="1:15" ht="12.75">
      <c r="A51" s="161"/>
      <c r="B51" s="164"/>
      <c r="C51" s="207" t="s">
        <v>130</v>
      </c>
      <c r="D51" s="208"/>
      <c r="E51" s="165">
        <v>40.5</v>
      </c>
      <c r="F51" s="166"/>
      <c r="G51" s="167"/>
      <c r="M51" s="163" t="s">
        <v>130</v>
      </c>
      <c r="O51" s="153"/>
    </row>
    <row r="52" spans="1:15" ht="12.75">
      <c r="A52" s="161"/>
      <c r="B52" s="164"/>
      <c r="C52" s="207" t="s">
        <v>131</v>
      </c>
      <c r="D52" s="208"/>
      <c r="E52" s="165">
        <v>24.7</v>
      </c>
      <c r="F52" s="166"/>
      <c r="G52" s="167"/>
      <c r="M52" s="163" t="s">
        <v>131</v>
      </c>
      <c r="O52" s="153"/>
    </row>
    <row r="53" spans="1:104" ht="22.5">
      <c r="A53" s="154">
        <v>13</v>
      </c>
      <c r="B53" s="155" t="s">
        <v>141</v>
      </c>
      <c r="C53" s="156" t="s">
        <v>142</v>
      </c>
      <c r="D53" s="157" t="s">
        <v>111</v>
      </c>
      <c r="E53" s="158">
        <v>4.98</v>
      </c>
      <c r="F53" s="158">
        <v>0</v>
      </c>
      <c r="G53" s="159">
        <f>E53*F53</f>
        <v>0</v>
      </c>
      <c r="O53" s="153">
        <v>2</v>
      </c>
      <c r="AA53" s="132">
        <v>1</v>
      </c>
      <c r="AB53" s="132">
        <v>7</v>
      </c>
      <c r="AC53" s="132">
        <v>7</v>
      </c>
      <c r="AZ53" s="132">
        <v>2</v>
      </c>
      <c r="BA53" s="132">
        <f>IF(AZ53=1,G53,0)</f>
        <v>0</v>
      </c>
      <c r="BB53" s="132">
        <f>IF(AZ53=2,G53,0)</f>
        <v>0</v>
      </c>
      <c r="BC53" s="132">
        <f>IF(AZ53=3,G53,0)</f>
        <v>0</v>
      </c>
      <c r="BD53" s="132">
        <f>IF(AZ53=4,G53,0)</f>
        <v>0</v>
      </c>
      <c r="BE53" s="132">
        <f>IF(AZ53=5,G53,0)</f>
        <v>0</v>
      </c>
      <c r="CA53" s="160">
        <v>1</v>
      </c>
      <c r="CB53" s="160">
        <v>7</v>
      </c>
      <c r="CZ53" s="132">
        <v>0</v>
      </c>
    </row>
    <row r="54" spans="1:15" ht="12.75">
      <c r="A54" s="161"/>
      <c r="B54" s="164"/>
      <c r="C54" s="207" t="s">
        <v>143</v>
      </c>
      <c r="D54" s="208"/>
      <c r="E54" s="165">
        <v>2.7</v>
      </c>
      <c r="F54" s="166"/>
      <c r="G54" s="167"/>
      <c r="M54" s="163" t="s">
        <v>143</v>
      </c>
      <c r="O54" s="153"/>
    </row>
    <row r="55" spans="1:15" ht="12.75">
      <c r="A55" s="161"/>
      <c r="B55" s="164"/>
      <c r="C55" s="207" t="s">
        <v>144</v>
      </c>
      <c r="D55" s="208"/>
      <c r="E55" s="165">
        <v>2.28</v>
      </c>
      <c r="F55" s="166"/>
      <c r="G55" s="167"/>
      <c r="M55" s="163" t="s">
        <v>144</v>
      </c>
      <c r="O55" s="153"/>
    </row>
    <row r="56" spans="1:104" ht="12.75">
      <c r="A56" s="154">
        <v>14</v>
      </c>
      <c r="B56" s="155" t="s">
        <v>145</v>
      </c>
      <c r="C56" s="156" t="s">
        <v>146</v>
      </c>
      <c r="D56" s="157" t="s">
        <v>111</v>
      </c>
      <c r="E56" s="158">
        <v>65.2</v>
      </c>
      <c r="F56" s="158">
        <v>0</v>
      </c>
      <c r="G56" s="159">
        <f>E56*F56</f>
        <v>0</v>
      </c>
      <c r="O56" s="153">
        <v>2</v>
      </c>
      <c r="AA56" s="132">
        <v>1</v>
      </c>
      <c r="AB56" s="132">
        <v>7</v>
      </c>
      <c r="AC56" s="132">
        <v>7</v>
      </c>
      <c r="AZ56" s="132">
        <v>2</v>
      </c>
      <c r="BA56" s="132">
        <f>IF(AZ56=1,G56,0)</f>
        <v>0</v>
      </c>
      <c r="BB56" s="132">
        <f>IF(AZ56=2,G56,0)</f>
        <v>0</v>
      </c>
      <c r="BC56" s="132">
        <f>IF(AZ56=3,G56,0)</f>
        <v>0</v>
      </c>
      <c r="BD56" s="132">
        <f>IF(AZ56=4,G56,0)</f>
        <v>0</v>
      </c>
      <c r="BE56" s="132">
        <f>IF(AZ56=5,G56,0)</f>
        <v>0</v>
      </c>
      <c r="CA56" s="160">
        <v>1</v>
      </c>
      <c r="CB56" s="160">
        <v>7</v>
      </c>
      <c r="CZ56" s="132">
        <v>0</v>
      </c>
    </row>
    <row r="57" spans="1:15" ht="12.75">
      <c r="A57" s="161"/>
      <c r="B57" s="162"/>
      <c r="C57" s="214" t="s">
        <v>147</v>
      </c>
      <c r="D57" s="215"/>
      <c r="E57" s="215"/>
      <c r="F57" s="215"/>
      <c r="G57" s="216"/>
      <c r="L57" s="163" t="s">
        <v>147</v>
      </c>
      <c r="O57" s="153">
        <v>3</v>
      </c>
    </row>
    <row r="58" spans="1:15" ht="12.75">
      <c r="A58" s="161"/>
      <c r="B58" s="164"/>
      <c r="C58" s="207" t="s">
        <v>117</v>
      </c>
      <c r="D58" s="208"/>
      <c r="E58" s="165">
        <v>40.5</v>
      </c>
      <c r="F58" s="166"/>
      <c r="G58" s="167"/>
      <c r="M58" s="185">
        <v>405000</v>
      </c>
      <c r="O58" s="153"/>
    </row>
    <row r="59" spans="1:15" ht="12.75">
      <c r="A59" s="161"/>
      <c r="B59" s="164"/>
      <c r="C59" s="207" t="s">
        <v>123</v>
      </c>
      <c r="D59" s="208"/>
      <c r="E59" s="165">
        <v>24.7</v>
      </c>
      <c r="F59" s="166"/>
      <c r="G59" s="167"/>
      <c r="M59" s="185">
        <v>247000</v>
      </c>
      <c r="O59" s="153"/>
    </row>
    <row r="60" spans="1:104" ht="12.75">
      <c r="A60" s="154">
        <v>15</v>
      </c>
      <c r="B60" s="155" t="s">
        <v>148</v>
      </c>
      <c r="C60" s="156" t="s">
        <v>149</v>
      </c>
      <c r="D60" s="157" t="s">
        <v>111</v>
      </c>
      <c r="E60" s="158">
        <v>70.18</v>
      </c>
      <c r="F60" s="158">
        <v>0</v>
      </c>
      <c r="G60" s="159">
        <f>E60*F60</f>
        <v>0</v>
      </c>
      <c r="O60" s="153">
        <v>2</v>
      </c>
      <c r="AA60" s="132">
        <v>12</v>
      </c>
      <c r="AB60" s="132">
        <v>0</v>
      </c>
      <c r="AC60" s="132">
        <v>351</v>
      </c>
      <c r="AZ60" s="132">
        <v>2</v>
      </c>
      <c r="BA60" s="132">
        <f>IF(AZ60=1,G60,0)</f>
        <v>0</v>
      </c>
      <c r="BB60" s="132">
        <f>IF(AZ60=2,G60,0)</f>
        <v>0</v>
      </c>
      <c r="BC60" s="132">
        <f>IF(AZ60=3,G60,0)</f>
        <v>0</v>
      </c>
      <c r="BD60" s="132">
        <f>IF(AZ60=4,G60,0)</f>
        <v>0</v>
      </c>
      <c r="BE60" s="132">
        <f>IF(AZ60=5,G60,0)</f>
        <v>0</v>
      </c>
      <c r="CA60" s="160">
        <v>12</v>
      </c>
      <c r="CB60" s="160">
        <v>0</v>
      </c>
      <c r="CZ60" s="132">
        <v>0</v>
      </c>
    </row>
    <row r="61" spans="1:15" ht="12.75">
      <c r="A61" s="161"/>
      <c r="B61" s="164"/>
      <c r="C61" s="207" t="s">
        <v>150</v>
      </c>
      <c r="D61" s="208"/>
      <c r="E61" s="165">
        <v>40.5</v>
      </c>
      <c r="F61" s="166"/>
      <c r="G61" s="167"/>
      <c r="M61" s="163" t="s">
        <v>150</v>
      </c>
      <c r="O61" s="153"/>
    </row>
    <row r="62" spans="1:15" ht="12.75">
      <c r="A62" s="161"/>
      <c r="B62" s="164"/>
      <c r="C62" s="207" t="s">
        <v>151</v>
      </c>
      <c r="D62" s="208"/>
      <c r="E62" s="165">
        <v>2.7</v>
      </c>
      <c r="F62" s="166"/>
      <c r="G62" s="167"/>
      <c r="M62" s="163" t="s">
        <v>151</v>
      </c>
      <c r="O62" s="153"/>
    </row>
    <row r="63" spans="1:15" ht="12.75">
      <c r="A63" s="161"/>
      <c r="B63" s="164"/>
      <c r="C63" s="207" t="s">
        <v>152</v>
      </c>
      <c r="D63" s="208"/>
      <c r="E63" s="165">
        <v>24.7</v>
      </c>
      <c r="F63" s="166"/>
      <c r="G63" s="167"/>
      <c r="M63" s="163" t="s">
        <v>152</v>
      </c>
      <c r="O63" s="153"/>
    </row>
    <row r="64" spans="1:15" ht="12.75">
      <c r="A64" s="161"/>
      <c r="B64" s="164"/>
      <c r="C64" s="207" t="s">
        <v>153</v>
      </c>
      <c r="D64" s="208"/>
      <c r="E64" s="165">
        <v>2.28</v>
      </c>
      <c r="F64" s="166"/>
      <c r="G64" s="167"/>
      <c r="M64" s="163" t="s">
        <v>153</v>
      </c>
      <c r="O64" s="153"/>
    </row>
    <row r="65" spans="1:104" ht="12.75">
      <c r="A65" s="154">
        <v>16</v>
      </c>
      <c r="B65" s="155" t="s">
        <v>154</v>
      </c>
      <c r="C65" s="156" t="s">
        <v>155</v>
      </c>
      <c r="D65" s="157" t="s">
        <v>62</v>
      </c>
      <c r="E65" s="158">
        <v>1636.629506</v>
      </c>
      <c r="F65" s="158">
        <v>0</v>
      </c>
      <c r="G65" s="159">
        <f>E65*F65</f>
        <v>0</v>
      </c>
      <c r="O65" s="153">
        <v>2</v>
      </c>
      <c r="AA65" s="132">
        <v>7</v>
      </c>
      <c r="AB65" s="132">
        <v>1002</v>
      </c>
      <c r="AC65" s="132">
        <v>5</v>
      </c>
      <c r="AZ65" s="132">
        <v>2</v>
      </c>
      <c r="BA65" s="132">
        <f>IF(AZ65=1,G65,0)</f>
        <v>0</v>
      </c>
      <c r="BB65" s="132">
        <f>IF(AZ65=2,G65,0)</f>
        <v>0</v>
      </c>
      <c r="BC65" s="132">
        <f>IF(AZ65=3,G65,0)</f>
        <v>0</v>
      </c>
      <c r="BD65" s="132">
        <f>IF(AZ65=4,G65,0)</f>
        <v>0</v>
      </c>
      <c r="BE65" s="132">
        <f>IF(AZ65=5,G65,0)</f>
        <v>0</v>
      </c>
      <c r="CA65" s="160">
        <v>7</v>
      </c>
      <c r="CB65" s="160">
        <v>1002</v>
      </c>
      <c r="CZ65" s="132">
        <v>0</v>
      </c>
    </row>
    <row r="66" spans="1:57" ht="12.75">
      <c r="A66" s="168"/>
      <c r="B66" s="169" t="s">
        <v>75</v>
      </c>
      <c r="C66" s="170" t="str">
        <f>CONCATENATE(B49," ",C49)</f>
        <v>711 Izolace proti vodě</v>
      </c>
      <c r="D66" s="171"/>
      <c r="E66" s="172"/>
      <c r="F66" s="173"/>
      <c r="G66" s="174">
        <f>SUM(G49:G65)</f>
        <v>0</v>
      </c>
      <c r="O66" s="153">
        <v>4</v>
      </c>
      <c r="BA66" s="175">
        <f>SUM(BA49:BA65)</f>
        <v>0</v>
      </c>
      <c r="BB66" s="175">
        <f>SUM(BB49:BB65)</f>
        <v>0</v>
      </c>
      <c r="BC66" s="175">
        <f>SUM(BC49:BC65)</f>
        <v>0</v>
      </c>
      <c r="BD66" s="175">
        <f>SUM(BD49:BD65)</f>
        <v>0</v>
      </c>
      <c r="BE66" s="175">
        <f>SUM(BE49:BE65)</f>
        <v>0</v>
      </c>
    </row>
    <row r="67" spans="1:15" ht="12.75">
      <c r="A67" s="147" t="s">
        <v>74</v>
      </c>
      <c r="B67" s="148" t="s">
        <v>156</v>
      </c>
      <c r="C67" s="149" t="s">
        <v>157</v>
      </c>
      <c r="D67" s="150"/>
      <c r="E67" s="151"/>
      <c r="F67" s="151"/>
      <c r="G67" s="152"/>
      <c r="O67" s="153">
        <v>1</v>
      </c>
    </row>
    <row r="68" spans="1:104" ht="22.5">
      <c r="A68" s="154">
        <v>17</v>
      </c>
      <c r="B68" s="155" t="s">
        <v>158</v>
      </c>
      <c r="C68" s="156" t="s">
        <v>159</v>
      </c>
      <c r="D68" s="157" t="s">
        <v>91</v>
      </c>
      <c r="E68" s="158">
        <v>15.7</v>
      </c>
      <c r="F68" s="158">
        <v>0</v>
      </c>
      <c r="G68" s="159">
        <f>E68*F68</f>
        <v>0</v>
      </c>
      <c r="O68" s="153">
        <v>2</v>
      </c>
      <c r="AA68" s="132">
        <v>1</v>
      </c>
      <c r="AB68" s="132">
        <v>7</v>
      </c>
      <c r="AC68" s="132">
        <v>7</v>
      </c>
      <c r="AZ68" s="132">
        <v>2</v>
      </c>
      <c r="BA68" s="132">
        <f>IF(AZ68=1,G68,0)</f>
        <v>0</v>
      </c>
      <c r="BB68" s="132">
        <f>IF(AZ68=2,G68,0)</f>
        <v>0</v>
      </c>
      <c r="BC68" s="132">
        <f>IF(AZ68=3,G68,0)</f>
        <v>0</v>
      </c>
      <c r="BD68" s="132">
        <f>IF(AZ68=4,G68,0)</f>
        <v>0</v>
      </c>
      <c r="BE68" s="132">
        <f>IF(AZ68=5,G68,0)</f>
        <v>0</v>
      </c>
      <c r="CA68" s="160">
        <v>1</v>
      </c>
      <c r="CB68" s="160">
        <v>7</v>
      </c>
      <c r="CZ68" s="132">
        <v>0.00308</v>
      </c>
    </row>
    <row r="69" spans="1:15" ht="12.75">
      <c r="A69" s="161"/>
      <c r="B69" s="164"/>
      <c r="C69" s="207" t="s">
        <v>160</v>
      </c>
      <c r="D69" s="208"/>
      <c r="E69" s="165">
        <v>9</v>
      </c>
      <c r="F69" s="166"/>
      <c r="G69" s="167"/>
      <c r="M69" s="185">
        <v>90000</v>
      </c>
      <c r="O69" s="153"/>
    </row>
    <row r="70" spans="1:15" ht="12.75">
      <c r="A70" s="161"/>
      <c r="B70" s="164"/>
      <c r="C70" s="207" t="s">
        <v>161</v>
      </c>
      <c r="D70" s="208"/>
      <c r="E70" s="165">
        <v>6.7</v>
      </c>
      <c r="F70" s="166"/>
      <c r="G70" s="167"/>
      <c r="M70" s="163" t="s">
        <v>161</v>
      </c>
      <c r="O70" s="153"/>
    </row>
    <row r="71" spans="1:104" ht="22.5">
      <c r="A71" s="154">
        <v>18</v>
      </c>
      <c r="B71" s="155" t="s">
        <v>162</v>
      </c>
      <c r="C71" s="156" t="s">
        <v>163</v>
      </c>
      <c r="D71" s="157" t="s">
        <v>91</v>
      </c>
      <c r="E71" s="158">
        <v>15.7</v>
      </c>
      <c r="F71" s="158">
        <v>0</v>
      </c>
      <c r="G71" s="159">
        <f>E71*F71</f>
        <v>0</v>
      </c>
      <c r="O71" s="153">
        <v>2</v>
      </c>
      <c r="AA71" s="132">
        <v>1</v>
      </c>
      <c r="AB71" s="132">
        <v>7</v>
      </c>
      <c r="AC71" s="132">
        <v>7</v>
      </c>
      <c r="AZ71" s="132">
        <v>2</v>
      </c>
      <c r="BA71" s="132">
        <f>IF(AZ71=1,G71,0)</f>
        <v>0</v>
      </c>
      <c r="BB71" s="132">
        <f>IF(AZ71=2,G71,0)</f>
        <v>0</v>
      </c>
      <c r="BC71" s="132">
        <f>IF(AZ71=3,G71,0)</f>
        <v>0</v>
      </c>
      <c r="BD71" s="132">
        <f>IF(AZ71=4,G71,0)</f>
        <v>0</v>
      </c>
      <c r="BE71" s="132">
        <f>IF(AZ71=5,G71,0)</f>
        <v>0</v>
      </c>
      <c r="CA71" s="160">
        <v>1</v>
      </c>
      <c r="CB71" s="160">
        <v>7</v>
      </c>
      <c r="CZ71" s="132">
        <v>0</v>
      </c>
    </row>
    <row r="72" spans="1:15" ht="12.75">
      <c r="A72" s="161"/>
      <c r="B72" s="164"/>
      <c r="C72" s="207" t="s">
        <v>160</v>
      </c>
      <c r="D72" s="208"/>
      <c r="E72" s="165">
        <v>9</v>
      </c>
      <c r="F72" s="166"/>
      <c r="G72" s="167"/>
      <c r="M72" s="185">
        <v>90000</v>
      </c>
      <c r="O72" s="153"/>
    </row>
    <row r="73" spans="1:15" ht="12.75">
      <c r="A73" s="161"/>
      <c r="B73" s="164"/>
      <c r="C73" s="207" t="s">
        <v>164</v>
      </c>
      <c r="D73" s="208"/>
      <c r="E73" s="165">
        <v>6.7</v>
      </c>
      <c r="F73" s="166"/>
      <c r="G73" s="167"/>
      <c r="M73" s="185">
        <v>67000</v>
      </c>
      <c r="O73" s="153"/>
    </row>
    <row r="74" spans="1:104" ht="12.75">
      <c r="A74" s="154">
        <v>19</v>
      </c>
      <c r="B74" s="155" t="s">
        <v>165</v>
      </c>
      <c r="C74" s="156" t="s">
        <v>166</v>
      </c>
      <c r="D74" s="157" t="s">
        <v>86</v>
      </c>
      <c r="E74" s="158">
        <v>2</v>
      </c>
      <c r="F74" s="158">
        <v>0</v>
      </c>
      <c r="G74" s="159">
        <f>E74*F74</f>
        <v>0</v>
      </c>
      <c r="O74" s="153">
        <v>2</v>
      </c>
      <c r="AA74" s="132">
        <v>1</v>
      </c>
      <c r="AB74" s="132">
        <v>7</v>
      </c>
      <c r="AC74" s="132">
        <v>7</v>
      </c>
      <c r="AZ74" s="132">
        <v>2</v>
      </c>
      <c r="BA74" s="132">
        <f>IF(AZ74=1,G74,0)</f>
        <v>0</v>
      </c>
      <c r="BB74" s="132">
        <f>IF(AZ74=2,G74,0)</f>
        <v>0</v>
      </c>
      <c r="BC74" s="132">
        <f>IF(AZ74=3,G74,0)</f>
        <v>0</v>
      </c>
      <c r="BD74" s="132">
        <f>IF(AZ74=4,G74,0)</f>
        <v>0</v>
      </c>
      <c r="BE74" s="132">
        <f>IF(AZ74=5,G74,0)</f>
        <v>0</v>
      </c>
      <c r="CA74" s="160">
        <v>1</v>
      </c>
      <c r="CB74" s="160">
        <v>7</v>
      </c>
      <c r="CZ74" s="132">
        <v>0.00165</v>
      </c>
    </row>
    <row r="75" spans="1:15" ht="12.75">
      <c r="A75" s="161"/>
      <c r="B75" s="164"/>
      <c r="C75" s="207" t="s">
        <v>167</v>
      </c>
      <c r="D75" s="208"/>
      <c r="E75" s="165">
        <v>1</v>
      </c>
      <c r="F75" s="166"/>
      <c r="G75" s="167"/>
      <c r="M75" s="185">
        <v>10000</v>
      </c>
      <c r="O75" s="153"/>
    </row>
    <row r="76" spans="1:15" ht="12.75">
      <c r="A76" s="161"/>
      <c r="B76" s="164"/>
      <c r="C76" s="207" t="s">
        <v>167</v>
      </c>
      <c r="D76" s="208"/>
      <c r="E76" s="165">
        <v>1</v>
      </c>
      <c r="F76" s="166"/>
      <c r="G76" s="167"/>
      <c r="M76" s="185">
        <v>10000</v>
      </c>
      <c r="O76" s="153"/>
    </row>
    <row r="77" spans="1:104" ht="22.5">
      <c r="A77" s="154">
        <v>20</v>
      </c>
      <c r="B77" s="155" t="s">
        <v>168</v>
      </c>
      <c r="C77" s="156" t="s">
        <v>169</v>
      </c>
      <c r="D77" s="157" t="s">
        <v>91</v>
      </c>
      <c r="E77" s="158">
        <v>25.31</v>
      </c>
      <c r="F77" s="158">
        <v>0</v>
      </c>
      <c r="G77" s="159">
        <f>E77*F77</f>
        <v>0</v>
      </c>
      <c r="O77" s="153">
        <v>2</v>
      </c>
      <c r="AA77" s="132">
        <v>1</v>
      </c>
      <c r="AB77" s="132">
        <v>7</v>
      </c>
      <c r="AC77" s="132">
        <v>7</v>
      </c>
      <c r="AZ77" s="132">
        <v>2</v>
      </c>
      <c r="BA77" s="132">
        <f>IF(AZ77=1,G77,0)</f>
        <v>0</v>
      </c>
      <c r="BB77" s="132">
        <f>IF(AZ77=2,G77,0)</f>
        <v>0</v>
      </c>
      <c r="BC77" s="132">
        <f>IF(AZ77=3,G77,0)</f>
        <v>0</v>
      </c>
      <c r="BD77" s="132">
        <f>IF(AZ77=4,G77,0)</f>
        <v>0</v>
      </c>
      <c r="BE77" s="132">
        <f>IF(AZ77=5,G77,0)</f>
        <v>0</v>
      </c>
      <c r="CA77" s="160">
        <v>1</v>
      </c>
      <c r="CB77" s="160">
        <v>7</v>
      </c>
      <c r="CZ77" s="132">
        <v>0</v>
      </c>
    </row>
    <row r="78" spans="1:15" ht="12.75">
      <c r="A78" s="161"/>
      <c r="B78" s="164"/>
      <c r="C78" s="207" t="s">
        <v>170</v>
      </c>
      <c r="D78" s="208"/>
      <c r="E78" s="165">
        <v>18.81</v>
      </c>
      <c r="F78" s="166"/>
      <c r="G78" s="167"/>
      <c r="M78" s="163" t="s">
        <v>170</v>
      </c>
      <c r="O78" s="153"/>
    </row>
    <row r="79" spans="1:15" ht="12.75">
      <c r="A79" s="161"/>
      <c r="B79" s="164"/>
      <c r="C79" s="207" t="s">
        <v>93</v>
      </c>
      <c r="D79" s="208"/>
      <c r="E79" s="165">
        <v>6.5</v>
      </c>
      <c r="F79" s="166"/>
      <c r="G79" s="167"/>
      <c r="M79" s="163" t="s">
        <v>93</v>
      </c>
      <c r="O79" s="153"/>
    </row>
    <row r="80" spans="1:104" ht="12.75">
      <c r="A80" s="154">
        <v>21</v>
      </c>
      <c r="B80" s="155" t="s">
        <v>171</v>
      </c>
      <c r="C80" s="156" t="s">
        <v>172</v>
      </c>
      <c r="D80" s="157" t="s">
        <v>62</v>
      </c>
      <c r="E80" s="158">
        <v>169.96067</v>
      </c>
      <c r="F80" s="158">
        <v>0</v>
      </c>
      <c r="G80" s="159">
        <f>E80*F80</f>
        <v>0</v>
      </c>
      <c r="O80" s="153">
        <v>2</v>
      </c>
      <c r="AA80" s="132">
        <v>7</v>
      </c>
      <c r="AB80" s="132">
        <v>1002</v>
      </c>
      <c r="AC80" s="132">
        <v>5</v>
      </c>
      <c r="AZ80" s="132">
        <v>2</v>
      </c>
      <c r="BA80" s="132">
        <f>IF(AZ80=1,G80,0)</f>
        <v>0</v>
      </c>
      <c r="BB80" s="132">
        <f>IF(AZ80=2,G80,0)</f>
        <v>0</v>
      </c>
      <c r="BC80" s="132">
        <f>IF(AZ80=3,G80,0)</f>
        <v>0</v>
      </c>
      <c r="BD80" s="132">
        <f>IF(AZ80=4,G80,0)</f>
        <v>0</v>
      </c>
      <c r="BE80" s="132">
        <f>IF(AZ80=5,G80,0)</f>
        <v>0</v>
      </c>
      <c r="CA80" s="160">
        <v>7</v>
      </c>
      <c r="CB80" s="160">
        <v>1002</v>
      </c>
      <c r="CZ80" s="132">
        <v>0</v>
      </c>
    </row>
    <row r="81" spans="1:57" ht="12.75">
      <c r="A81" s="168"/>
      <c r="B81" s="169" t="s">
        <v>75</v>
      </c>
      <c r="C81" s="170" t="str">
        <f>CONCATENATE(B67," ",C67)</f>
        <v>764 Konstrukce klempířské</v>
      </c>
      <c r="D81" s="171"/>
      <c r="E81" s="172"/>
      <c r="F81" s="173"/>
      <c r="G81" s="174">
        <f>SUM(G67:G80)</f>
        <v>0</v>
      </c>
      <c r="O81" s="153">
        <v>4</v>
      </c>
      <c r="BA81" s="175">
        <f>SUM(BA67:BA80)</f>
        <v>0</v>
      </c>
      <c r="BB81" s="175">
        <f>SUM(BB67:BB80)</f>
        <v>0</v>
      </c>
      <c r="BC81" s="175">
        <f>SUM(BC67:BC80)</f>
        <v>0</v>
      </c>
      <c r="BD81" s="175">
        <f>SUM(BD67:BD80)</f>
        <v>0</v>
      </c>
      <c r="BE81" s="175">
        <f>SUM(BE67:BE80)</f>
        <v>0</v>
      </c>
    </row>
    <row r="82" spans="1:15" ht="12.75">
      <c r="A82" s="147" t="s">
        <v>74</v>
      </c>
      <c r="B82" s="148" t="s">
        <v>173</v>
      </c>
      <c r="C82" s="149" t="s">
        <v>174</v>
      </c>
      <c r="D82" s="150"/>
      <c r="E82" s="151"/>
      <c r="F82" s="151"/>
      <c r="G82" s="152"/>
      <c r="O82" s="153">
        <v>1</v>
      </c>
    </row>
    <row r="83" spans="1:104" ht="12.75">
      <c r="A83" s="154">
        <v>22</v>
      </c>
      <c r="B83" s="155" t="s">
        <v>175</v>
      </c>
      <c r="C83" s="156" t="s">
        <v>176</v>
      </c>
      <c r="D83" s="157" t="s">
        <v>111</v>
      </c>
      <c r="E83" s="158">
        <v>29.37</v>
      </c>
      <c r="F83" s="158">
        <v>0</v>
      </c>
      <c r="G83" s="159">
        <f>E83*F83</f>
        <v>0</v>
      </c>
      <c r="O83" s="153">
        <v>2</v>
      </c>
      <c r="AA83" s="132">
        <v>1</v>
      </c>
      <c r="AB83" s="132">
        <v>7</v>
      </c>
      <c r="AC83" s="132">
        <v>7</v>
      </c>
      <c r="AZ83" s="132">
        <v>2</v>
      </c>
      <c r="BA83" s="132">
        <f>IF(AZ83=1,G83,0)</f>
        <v>0</v>
      </c>
      <c r="BB83" s="132">
        <f>IF(AZ83=2,G83,0)</f>
        <v>0</v>
      </c>
      <c r="BC83" s="132">
        <f>IF(AZ83=3,G83,0)</f>
        <v>0</v>
      </c>
      <c r="BD83" s="132">
        <f>IF(AZ83=4,G83,0)</f>
        <v>0</v>
      </c>
      <c r="BE83" s="132">
        <f>IF(AZ83=5,G83,0)</f>
        <v>0</v>
      </c>
      <c r="CA83" s="160">
        <v>1</v>
      </c>
      <c r="CB83" s="160">
        <v>7</v>
      </c>
      <c r="CZ83" s="132">
        <v>0.00016</v>
      </c>
    </row>
    <row r="84" spans="1:15" ht="12.75">
      <c r="A84" s="161"/>
      <c r="B84" s="164"/>
      <c r="C84" s="207" t="s">
        <v>170</v>
      </c>
      <c r="D84" s="208"/>
      <c r="E84" s="165">
        <v>18.81</v>
      </c>
      <c r="F84" s="166"/>
      <c r="G84" s="167"/>
      <c r="M84" s="163" t="s">
        <v>170</v>
      </c>
      <c r="O84" s="153"/>
    </row>
    <row r="85" spans="1:15" ht="12.75">
      <c r="A85" s="161"/>
      <c r="B85" s="164"/>
      <c r="C85" s="207" t="s">
        <v>177</v>
      </c>
      <c r="D85" s="208"/>
      <c r="E85" s="165">
        <v>3.41</v>
      </c>
      <c r="F85" s="166"/>
      <c r="G85" s="167"/>
      <c r="M85" s="163" t="s">
        <v>177</v>
      </c>
      <c r="O85" s="153"/>
    </row>
    <row r="86" spans="1:15" ht="12.75">
      <c r="A86" s="161"/>
      <c r="B86" s="164"/>
      <c r="C86" s="207" t="s">
        <v>178</v>
      </c>
      <c r="D86" s="208"/>
      <c r="E86" s="165">
        <v>7.15</v>
      </c>
      <c r="F86" s="166"/>
      <c r="G86" s="167"/>
      <c r="M86" s="163" t="s">
        <v>178</v>
      </c>
      <c r="O86" s="153"/>
    </row>
    <row r="87" spans="1:104" ht="12.75">
      <c r="A87" s="154">
        <v>23</v>
      </c>
      <c r="B87" s="155" t="s">
        <v>179</v>
      </c>
      <c r="C87" s="156" t="s">
        <v>180</v>
      </c>
      <c r="D87" s="157" t="s">
        <v>102</v>
      </c>
      <c r="E87" s="158">
        <v>1.05</v>
      </c>
      <c r="F87" s="158">
        <v>0</v>
      </c>
      <c r="G87" s="159">
        <f>E87*F87</f>
        <v>0</v>
      </c>
      <c r="O87" s="153">
        <v>2</v>
      </c>
      <c r="AA87" s="132">
        <v>1</v>
      </c>
      <c r="AB87" s="132">
        <v>7</v>
      </c>
      <c r="AC87" s="132">
        <v>7</v>
      </c>
      <c r="AZ87" s="132">
        <v>2</v>
      </c>
      <c r="BA87" s="132">
        <f>IF(AZ87=1,G87,0)</f>
        <v>0</v>
      </c>
      <c r="BB87" s="132">
        <f>IF(AZ87=2,G87,0)</f>
        <v>0</v>
      </c>
      <c r="BC87" s="132">
        <f>IF(AZ87=3,G87,0)</f>
        <v>0</v>
      </c>
      <c r="BD87" s="132">
        <f>IF(AZ87=4,G87,0)</f>
        <v>0</v>
      </c>
      <c r="BE87" s="132">
        <f>IF(AZ87=5,G87,0)</f>
        <v>0</v>
      </c>
      <c r="CA87" s="160">
        <v>1</v>
      </c>
      <c r="CB87" s="160">
        <v>7</v>
      </c>
      <c r="CZ87" s="132">
        <v>0.00335</v>
      </c>
    </row>
    <row r="88" spans="1:15" ht="12.75">
      <c r="A88" s="161"/>
      <c r="B88" s="164"/>
      <c r="C88" s="207" t="s">
        <v>181</v>
      </c>
      <c r="D88" s="208"/>
      <c r="E88" s="165">
        <v>0.8</v>
      </c>
      <c r="F88" s="166"/>
      <c r="G88" s="167"/>
      <c r="M88" s="163" t="s">
        <v>181</v>
      </c>
      <c r="O88" s="153"/>
    </row>
    <row r="89" spans="1:15" ht="12.75">
      <c r="A89" s="161"/>
      <c r="B89" s="164"/>
      <c r="C89" s="207" t="s">
        <v>182</v>
      </c>
      <c r="D89" s="208"/>
      <c r="E89" s="165">
        <v>0.25</v>
      </c>
      <c r="F89" s="166"/>
      <c r="G89" s="167"/>
      <c r="M89" s="163" t="s">
        <v>182</v>
      </c>
      <c r="O89" s="153"/>
    </row>
    <row r="90" spans="1:104" ht="12.75">
      <c r="A90" s="154">
        <v>24</v>
      </c>
      <c r="B90" s="155" t="s">
        <v>183</v>
      </c>
      <c r="C90" s="156" t="s">
        <v>184</v>
      </c>
      <c r="D90" s="157" t="s">
        <v>111</v>
      </c>
      <c r="E90" s="158">
        <v>29.37</v>
      </c>
      <c r="F90" s="158">
        <v>0</v>
      </c>
      <c r="G90" s="159">
        <f>E90*F90</f>
        <v>0</v>
      </c>
      <c r="O90" s="153">
        <v>2</v>
      </c>
      <c r="AA90" s="132">
        <v>1</v>
      </c>
      <c r="AB90" s="132">
        <v>0</v>
      </c>
      <c r="AC90" s="132">
        <v>0</v>
      </c>
      <c r="AZ90" s="132">
        <v>2</v>
      </c>
      <c r="BA90" s="132">
        <f>IF(AZ90=1,G90,0)</f>
        <v>0</v>
      </c>
      <c r="BB90" s="132">
        <f>IF(AZ90=2,G90,0)</f>
        <v>0</v>
      </c>
      <c r="BC90" s="132">
        <f>IF(AZ90=3,G90,0)</f>
        <v>0</v>
      </c>
      <c r="BD90" s="132">
        <f>IF(AZ90=4,G90,0)</f>
        <v>0</v>
      </c>
      <c r="BE90" s="132">
        <f>IF(AZ90=5,G90,0)</f>
        <v>0</v>
      </c>
      <c r="CA90" s="160">
        <v>1</v>
      </c>
      <c r="CB90" s="160">
        <v>0</v>
      </c>
      <c r="CZ90" s="132">
        <v>0.00016</v>
      </c>
    </row>
    <row r="91" spans="1:15" ht="12.75">
      <c r="A91" s="161"/>
      <c r="B91" s="164"/>
      <c r="C91" s="207" t="s">
        <v>170</v>
      </c>
      <c r="D91" s="208"/>
      <c r="E91" s="165">
        <v>18.81</v>
      </c>
      <c r="F91" s="166"/>
      <c r="G91" s="167"/>
      <c r="M91" s="163" t="s">
        <v>170</v>
      </c>
      <c r="O91" s="153"/>
    </row>
    <row r="92" spans="1:15" ht="12.75">
      <c r="A92" s="161"/>
      <c r="B92" s="164"/>
      <c r="C92" s="207" t="s">
        <v>177</v>
      </c>
      <c r="D92" s="208"/>
      <c r="E92" s="165">
        <v>3.41</v>
      </c>
      <c r="F92" s="166"/>
      <c r="G92" s="167"/>
      <c r="M92" s="163" t="s">
        <v>177</v>
      </c>
      <c r="O92" s="153"/>
    </row>
    <row r="93" spans="1:15" ht="12.75">
      <c r="A93" s="161"/>
      <c r="B93" s="164"/>
      <c r="C93" s="207" t="s">
        <v>178</v>
      </c>
      <c r="D93" s="208"/>
      <c r="E93" s="165">
        <v>7.15</v>
      </c>
      <c r="F93" s="166"/>
      <c r="G93" s="167"/>
      <c r="M93" s="163" t="s">
        <v>178</v>
      </c>
      <c r="O93" s="153"/>
    </row>
    <row r="94" spans="1:104" ht="12.75">
      <c r="A94" s="154">
        <v>25</v>
      </c>
      <c r="B94" s="155" t="s">
        <v>185</v>
      </c>
      <c r="C94" s="156" t="s">
        <v>186</v>
      </c>
      <c r="D94" s="157" t="s">
        <v>102</v>
      </c>
      <c r="E94" s="158">
        <v>1.05</v>
      </c>
      <c r="F94" s="158">
        <v>0</v>
      </c>
      <c r="G94" s="159">
        <f>E94*F94</f>
        <v>0</v>
      </c>
      <c r="O94" s="153">
        <v>2</v>
      </c>
      <c r="AA94" s="132">
        <v>11</v>
      </c>
      <c r="AB94" s="132">
        <v>1</v>
      </c>
      <c r="AC94" s="132">
        <v>278</v>
      </c>
      <c r="AZ94" s="132">
        <v>2</v>
      </c>
      <c r="BA94" s="132">
        <f>IF(AZ94=1,G94,0)</f>
        <v>0</v>
      </c>
      <c r="BB94" s="132">
        <f>IF(AZ94=2,G94,0)</f>
        <v>0</v>
      </c>
      <c r="BC94" s="132">
        <f>IF(AZ94=3,G94,0)</f>
        <v>0</v>
      </c>
      <c r="BD94" s="132">
        <f>IF(AZ94=4,G94,0)</f>
        <v>0</v>
      </c>
      <c r="BE94" s="132">
        <f>IF(AZ94=5,G94,0)</f>
        <v>0</v>
      </c>
      <c r="CA94" s="160">
        <v>11</v>
      </c>
      <c r="CB94" s="160">
        <v>1</v>
      </c>
      <c r="CZ94" s="132">
        <v>0.55</v>
      </c>
    </row>
    <row r="95" spans="1:15" ht="12.75">
      <c r="A95" s="161"/>
      <c r="B95" s="164"/>
      <c r="C95" s="217" t="s">
        <v>187</v>
      </c>
      <c r="D95" s="208"/>
      <c r="E95" s="186">
        <v>0</v>
      </c>
      <c r="F95" s="166"/>
      <c r="G95" s="167"/>
      <c r="M95" s="163" t="s">
        <v>187</v>
      </c>
      <c r="O95" s="153"/>
    </row>
    <row r="96" spans="1:15" ht="12.75">
      <c r="A96" s="161"/>
      <c r="B96" s="164"/>
      <c r="C96" s="217" t="s">
        <v>188</v>
      </c>
      <c r="D96" s="208"/>
      <c r="E96" s="186">
        <v>0</v>
      </c>
      <c r="F96" s="166"/>
      <c r="G96" s="167"/>
      <c r="M96" s="163" t="s">
        <v>188</v>
      </c>
      <c r="O96" s="153"/>
    </row>
    <row r="97" spans="1:15" ht="12.75">
      <c r="A97" s="161"/>
      <c r="B97" s="164"/>
      <c r="C97" s="217" t="s">
        <v>189</v>
      </c>
      <c r="D97" s="208"/>
      <c r="E97" s="186">
        <v>0.8025</v>
      </c>
      <c r="F97" s="166"/>
      <c r="G97" s="167"/>
      <c r="M97" s="163" t="s">
        <v>189</v>
      </c>
      <c r="O97" s="153"/>
    </row>
    <row r="98" spans="1:15" ht="12.75">
      <c r="A98" s="161"/>
      <c r="B98" s="164"/>
      <c r="C98" s="217" t="s">
        <v>190</v>
      </c>
      <c r="D98" s="208"/>
      <c r="E98" s="186">
        <v>0.8025</v>
      </c>
      <c r="F98" s="166"/>
      <c r="G98" s="167"/>
      <c r="M98" s="163" t="s">
        <v>190</v>
      </c>
      <c r="O98" s="153"/>
    </row>
    <row r="99" spans="1:15" ht="12.75">
      <c r="A99" s="161"/>
      <c r="B99" s="164"/>
      <c r="C99" s="207" t="s">
        <v>181</v>
      </c>
      <c r="D99" s="208"/>
      <c r="E99" s="165">
        <v>0.8</v>
      </c>
      <c r="F99" s="166"/>
      <c r="G99" s="167"/>
      <c r="M99" s="163" t="s">
        <v>181</v>
      </c>
      <c r="O99" s="153"/>
    </row>
    <row r="100" spans="1:15" ht="12.75">
      <c r="A100" s="161"/>
      <c r="B100" s="164"/>
      <c r="C100" s="217" t="s">
        <v>187</v>
      </c>
      <c r="D100" s="208"/>
      <c r="E100" s="186">
        <v>0</v>
      </c>
      <c r="F100" s="166"/>
      <c r="G100" s="167"/>
      <c r="M100" s="163" t="s">
        <v>187</v>
      </c>
      <c r="O100" s="153"/>
    </row>
    <row r="101" spans="1:15" ht="12.75">
      <c r="A101" s="161"/>
      <c r="B101" s="164"/>
      <c r="C101" s="217" t="s">
        <v>188</v>
      </c>
      <c r="D101" s="208"/>
      <c r="E101" s="186">
        <v>0</v>
      </c>
      <c r="F101" s="166"/>
      <c r="G101" s="167"/>
      <c r="M101" s="163" t="s">
        <v>188</v>
      </c>
      <c r="O101" s="153"/>
    </row>
    <row r="102" spans="1:15" ht="12.75">
      <c r="A102" s="161"/>
      <c r="B102" s="164"/>
      <c r="C102" s="217" t="s">
        <v>191</v>
      </c>
      <c r="D102" s="208"/>
      <c r="E102" s="186">
        <v>0.2295</v>
      </c>
      <c r="F102" s="166"/>
      <c r="G102" s="167"/>
      <c r="M102" s="163" t="s">
        <v>191</v>
      </c>
      <c r="O102" s="153"/>
    </row>
    <row r="103" spans="1:15" ht="12.75">
      <c r="A103" s="161"/>
      <c r="B103" s="164"/>
      <c r="C103" s="217" t="s">
        <v>190</v>
      </c>
      <c r="D103" s="208"/>
      <c r="E103" s="186">
        <v>0.2295</v>
      </c>
      <c r="F103" s="166"/>
      <c r="G103" s="167"/>
      <c r="M103" s="163" t="s">
        <v>190</v>
      </c>
      <c r="O103" s="153"/>
    </row>
    <row r="104" spans="1:15" ht="12.75">
      <c r="A104" s="161"/>
      <c r="B104" s="164"/>
      <c r="C104" s="207" t="s">
        <v>182</v>
      </c>
      <c r="D104" s="208"/>
      <c r="E104" s="165">
        <v>0.25</v>
      </c>
      <c r="F104" s="166"/>
      <c r="G104" s="167"/>
      <c r="M104" s="163" t="s">
        <v>182</v>
      </c>
      <c r="O104" s="153"/>
    </row>
    <row r="105" spans="1:104" ht="12.75">
      <c r="A105" s="154">
        <v>26</v>
      </c>
      <c r="B105" s="155" t="s">
        <v>192</v>
      </c>
      <c r="C105" s="156" t="s">
        <v>193</v>
      </c>
      <c r="D105" s="157" t="s">
        <v>62</v>
      </c>
      <c r="E105" s="158">
        <v>469.1718</v>
      </c>
      <c r="F105" s="158">
        <v>0</v>
      </c>
      <c r="G105" s="159">
        <f>E105*F105</f>
        <v>0</v>
      </c>
      <c r="O105" s="153">
        <v>2</v>
      </c>
      <c r="AA105" s="132">
        <v>7</v>
      </c>
      <c r="AB105" s="132">
        <v>1002</v>
      </c>
      <c r="AC105" s="132">
        <v>5</v>
      </c>
      <c r="AZ105" s="132">
        <v>2</v>
      </c>
      <c r="BA105" s="132">
        <f>IF(AZ105=1,G105,0)</f>
        <v>0</v>
      </c>
      <c r="BB105" s="132">
        <f>IF(AZ105=2,G105,0)</f>
        <v>0</v>
      </c>
      <c r="BC105" s="132">
        <f>IF(AZ105=3,G105,0)</f>
        <v>0</v>
      </c>
      <c r="BD105" s="132">
        <f>IF(AZ105=4,G105,0)</f>
        <v>0</v>
      </c>
      <c r="BE105" s="132">
        <f>IF(AZ105=5,G105,0)</f>
        <v>0</v>
      </c>
      <c r="CA105" s="160">
        <v>7</v>
      </c>
      <c r="CB105" s="160">
        <v>1002</v>
      </c>
      <c r="CZ105" s="132">
        <v>0</v>
      </c>
    </row>
    <row r="106" spans="1:57" ht="12.75">
      <c r="A106" s="168"/>
      <c r="B106" s="169" t="s">
        <v>75</v>
      </c>
      <c r="C106" s="170" t="str">
        <f>CONCATENATE(B82," ",C82)</f>
        <v>766 Konstrukce truhlářské</v>
      </c>
      <c r="D106" s="171"/>
      <c r="E106" s="172"/>
      <c r="F106" s="173"/>
      <c r="G106" s="174">
        <f>SUM(G82:G105)</f>
        <v>0</v>
      </c>
      <c r="O106" s="153">
        <v>4</v>
      </c>
      <c r="BA106" s="175">
        <f>SUM(BA82:BA105)</f>
        <v>0</v>
      </c>
      <c r="BB106" s="175">
        <f>SUM(BB82:BB105)</f>
        <v>0</v>
      </c>
      <c r="BC106" s="175">
        <f>SUM(BC82:BC105)</f>
        <v>0</v>
      </c>
      <c r="BD106" s="175">
        <f>SUM(BD82:BD105)</f>
        <v>0</v>
      </c>
      <c r="BE106" s="175">
        <f>SUM(BE82:BE105)</f>
        <v>0</v>
      </c>
    </row>
    <row r="107" spans="1:15" ht="12.75">
      <c r="A107" s="147" t="s">
        <v>74</v>
      </c>
      <c r="B107" s="148" t="s">
        <v>194</v>
      </c>
      <c r="C107" s="149" t="s">
        <v>195</v>
      </c>
      <c r="D107" s="150"/>
      <c r="E107" s="151"/>
      <c r="F107" s="151"/>
      <c r="G107" s="152"/>
      <c r="O107" s="153">
        <v>1</v>
      </c>
    </row>
    <row r="108" spans="1:104" ht="22.5">
      <c r="A108" s="154">
        <v>27</v>
      </c>
      <c r="B108" s="155" t="s">
        <v>196</v>
      </c>
      <c r="C108" s="156" t="s">
        <v>197</v>
      </c>
      <c r="D108" s="157" t="s">
        <v>198</v>
      </c>
      <c r="E108" s="158">
        <v>1</v>
      </c>
      <c r="F108" s="158">
        <v>0</v>
      </c>
      <c r="G108" s="159">
        <f aca="true" t="shared" si="0" ref="G108:G113">E108*F108</f>
        <v>0</v>
      </c>
      <c r="O108" s="153">
        <v>2</v>
      </c>
      <c r="AA108" s="132">
        <v>1</v>
      </c>
      <c r="AB108" s="132">
        <v>7</v>
      </c>
      <c r="AC108" s="132">
        <v>7</v>
      </c>
      <c r="AZ108" s="132">
        <v>2</v>
      </c>
      <c r="BA108" s="132">
        <f aca="true" t="shared" si="1" ref="BA108:BA113">IF(AZ108=1,G108,0)</f>
        <v>0</v>
      </c>
      <c r="BB108" s="132">
        <f aca="true" t="shared" si="2" ref="BB108:BB113">IF(AZ108=2,G108,0)</f>
        <v>0</v>
      </c>
      <c r="BC108" s="132">
        <f aca="true" t="shared" si="3" ref="BC108:BC113">IF(AZ108=3,G108,0)</f>
        <v>0</v>
      </c>
      <c r="BD108" s="132">
        <f aca="true" t="shared" si="4" ref="BD108:BD113">IF(AZ108=4,G108,0)</f>
        <v>0</v>
      </c>
      <c r="BE108" s="132">
        <f aca="true" t="shared" si="5" ref="BE108:BE113">IF(AZ108=5,G108,0)</f>
        <v>0</v>
      </c>
      <c r="CA108" s="160">
        <v>1</v>
      </c>
      <c r="CB108" s="160">
        <v>7</v>
      </c>
      <c r="CZ108" s="132">
        <v>6E-05</v>
      </c>
    </row>
    <row r="109" spans="1:104" ht="22.5">
      <c r="A109" s="154">
        <v>28</v>
      </c>
      <c r="B109" s="155" t="s">
        <v>199</v>
      </c>
      <c r="C109" s="156" t="s">
        <v>200</v>
      </c>
      <c r="D109" s="157" t="s">
        <v>198</v>
      </c>
      <c r="E109" s="158">
        <v>1</v>
      </c>
      <c r="F109" s="158">
        <v>0</v>
      </c>
      <c r="G109" s="159">
        <f t="shared" si="0"/>
        <v>0</v>
      </c>
      <c r="O109" s="153">
        <v>2</v>
      </c>
      <c r="AA109" s="132">
        <v>1</v>
      </c>
      <c r="AB109" s="132">
        <v>7</v>
      </c>
      <c r="AC109" s="132">
        <v>7</v>
      </c>
      <c r="AZ109" s="132">
        <v>2</v>
      </c>
      <c r="BA109" s="132">
        <f t="shared" si="1"/>
        <v>0</v>
      </c>
      <c r="BB109" s="132">
        <f t="shared" si="2"/>
        <v>0</v>
      </c>
      <c r="BC109" s="132">
        <f t="shared" si="3"/>
        <v>0</v>
      </c>
      <c r="BD109" s="132">
        <f t="shared" si="4"/>
        <v>0</v>
      </c>
      <c r="BE109" s="132">
        <f t="shared" si="5"/>
        <v>0</v>
      </c>
      <c r="CA109" s="160">
        <v>1</v>
      </c>
      <c r="CB109" s="160">
        <v>7</v>
      </c>
      <c r="CZ109" s="132">
        <v>0.5</v>
      </c>
    </row>
    <row r="110" spans="1:104" ht="22.5">
      <c r="A110" s="154">
        <v>29</v>
      </c>
      <c r="B110" s="155" t="s">
        <v>201</v>
      </c>
      <c r="C110" s="156" t="s">
        <v>202</v>
      </c>
      <c r="D110" s="157" t="s">
        <v>198</v>
      </c>
      <c r="E110" s="158">
        <v>1</v>
      </c>
      <c r="F110" s="158">
        <v>0</v>
      </c>
      <c r="G110" s="159">
        <f t="shared" si="0"/>
        <v>0</v>
      </c>
      <c r="O110" s="153">
        <v>2</v>
      </c>
      <c r="AA110" s="132">
        <v>1</v>
      </c>
      <c r="AB110" s="132">
        <v>7</v>
      </c>
      <c r="AC110" s="132">
        <v>7</v>
      </c>
      <c r="AZ110" s="132">
        <v>2</v>
      </c>
      <c r="BA110" s="132">
        <f t="shared" si="1"/>
        <v>0</v>
      </c>
      <c r="BB110" s="132">
        <f t="shared" si="2"/>
        <v>0</v>
      </c>
      <c r="BC110" s="132">
        <f t="shared" si="3"/>
        <v>0</v>
      </c>
      <c r="BD110" s="132">
        <f t="shared" si="4"/>
        <v>0</v>
      </c>
      <c r="BE110" s="132">
        <f t="shared" si="5"/>
        <v>0</v>
      </c>
      <c r="CA110" s="160">
        <v>1</v>
      </c>
      <c r="CB110" s="160">
        <v>7</v>
      </c>
      <c r="CZ110" s="132">
        <v>5E-05</v>
      </c>
    </row>
    <row r="111" spans="1:104" ht="22.5">
      <c r="A111" s="154">
        <v>30</v>
      </c>
      <c r="B111" s="155" t="s">
        <v>203</v>
      </c>
      <c r="C111" s="156" t="s">
        <v>204</v>
      </c>
      <c r="D111" s="157" t="s">
        <v>198</v>
      </c>
      <c r="E111" s="158">
        <v>1</v>
      </c>
      <c r="F111" s="158">
        <v>0</v>
      </c>
      <c r="G111" s="159">
        <f t="shared" si="0"/>
        <v>0</v>
      </c>
      <c r="O111" s="153">
        <v>2</v>
      </c>
      <c r="AA111" s="132">
        <v>11</v>
      </c>
      <c r="AB111" s="132">
        <v>1</v>
      </c>
      <c r="AC111" s="132">
        <v>291</v>
      </c>
      <c r="AZ111" s="132">
        <v>2</v>
      </c>
      <c r="BA111" s="132">
        <f t="shared" si="1"/>
        <v>0</v>
      </c>
      <c r="BB111" s="132">
        <f t="shared" si="2"/>
        <v>0</v>
      </c>
      <c r="BC111" s="132">
        <f t="shared" si="3"/>
        <v>0</v>
      </c>
      <c r="BD111" s="132">
        <f t="shared" si="4"/>
        <v>0</v>
      </c>
      <c r="BE111" s="132">
        <f t="shared" si="5"/>
        <v>0</v>
      </c>
      <c r="CA111" s="160">
        <v>11</v>
      </c>
      <c r="CB111" s="160">
        <v>1</v>
      </c>
      <c r="CZ111" s="132">
        <v>5E-05</v>
      </c>
    </row>
    <row r="112" spans="1:104" ht="12.75">
      <c r="A112" s="154">
        <v>31</v>
      </c>
      <c r="B112" s="155" t="s">
        <v>205</v>
      </c>
      <c r="C112" s="156" t="s">
        <v>206</v>
      </c>
      <c r="D112" s="157" t="s">
        <v>198</v>
      </c>
      <c r="E112" s="158">
        <v>1</v>
      </c>
      <c r="F112" s="158">
        <v>0</v>
      </c>
      <c r="G112" s="159">
        <f t="shared" si="0"/>
        <v>0</v>
      </c>
      <c r="O112" s="153">
        <v>2</v>
      </c>
      <c r="AA112" s="132">
        <v>11</v>
      </c>
      <c r="AB112" s="132">
        <v>1</v>
      </c>
      <c r="AC112" s="132">
        <v>298</v>
      </c>
      <c r="AZ112" s="132">
        <v>2</v>
      </c>
      <c r="BA112" s="132">
        <f t="shared" si="1"/>
        <v>0</v>
      </c>
      <c r="BB112" s="132">
        <f t="shared" si="2"/>
        <v>0</v>
      </c>
      <c r="BC112" s="132">
        <f t="shared" si="3"/>
        <v>0</v>
      </c>
      <c r="BD112" s="132">
        <f t="shared" si="4"/>
        <v>0</v>
      </c>
      <c r="BE112" s="132">
        <f t="shared" si="5"/>
        <v>0</v>
      </c>
      <c r="CA112" s="160">
        <v>11</v>
      </c>
      <c r="CB112" s="160">
        <v>1</v>
      </c>
      <c r="CZ112" s="132">
        <v>0</v>
      </c>
    </row>
    <row r="113" spans="1:104" ht="12.75">
      <c r="A113" s="154">
        <v>32</v>
      </c>
      <c r="B113" s="155" t="s">
        <v>207</v>
      </c>
      <c r="C113" s="156" t="s">
        <v>208</v>
      </c>
      <c r="D113" s="157" t="s">
        <v>62</v>
      </c>
      <c r="E113" s="158">
        <v>621.343</v>
      </c>
      <c r="F113" s="158">
        <v>0</v>
      </c>
      <c r="G113" s="159">
        <f t="shared" si="0"/>
        <v>0</v>
      </c>
      <c r="O113" s="153">
        <v>2</v>
      </c>
      <c r="AA113" s="132">
        <v>7</v>
      </c>
      <c r="AB113" s="132">
        <v>1002</v>
      </c>
      <c r="AC113" s="132">
        <v>5</v>
      </c>
      <c r="AZ113" s="132">
        <v>2</v>
      </c>
      <c r="BA113" s="132">
        <f t="shared" si="1"/>
        <v>0</v>
      </c>
      <c r="BB113" s="132">
        <f t="shared" si="2"/>
        <v>0</v>
      </c>
      <c r="BC113" s="132">
        <f t="shared" si="3"/>
        <v>0</v>
      </c>
      <c r="BD113" s="132">
        <f t="shared" si="4"/>
        <v>0</v>
      </c>
      <c r="BE113" s="132">
        <f t="shared" si="5"/>
        <v>0</v>
      </c>
      <c r="CA113" s="160">
        <v>7</v>
      </c>
      <c r="CB113" s="160">
        <v>1002</v>
      </c>
      <c r="CZ113" s="132">
        <v>0</v>
      </c>
    </row>
    <row r="114" spans="1:57" ht="12.75">
      <c r="A114" s="168"/>
      <c r="B114" s="169" t="s">
        <v>75</v>
      </c>
      <c r="C114" s="170" t="str">
        <f>CONCATENATE(B107," ",C107)</f>
        <v>767 Konstrukce zámečnické</v>
      </c>
      <c r="D114" s="171"/>
      <c r="E114" s="172"/>
      <c r="F114" s="173"/>
      <c r="G114" s="174">
        <f>SUM(G107:G113)</f>
        <v>0</v>
      </c>
      <c r="O114" s="153">
        <v>4</v>
      </c>
      <c r="BA114" s="175">
        <f>SUM(BA107:BA113)</f>
        <v>0</v>
      </c>
      <c r="BB114" s="175">
        <f>SUM(BB107:BB113)</f>
        <v>0</v>
      </c>
      <c r="BC114" s="175">
        <f>SUM(BC107:BC113)</f>
        <v>0</v>
      </c>
      <c r="BD114" s="175">
        <f>SUM(BD107:BD113)</f>
        <v>0</v>
      </c>
      <c r="BE114" s="175">
        <f>SUM(BE107:BE113)</f>
        <v>0</v>
      </c>
    </row>
    <row r="115" spans="1:15" ht="12.75">
      <c r="A115" s="147" t="s">
        <v>74</v>
      </c>
      <c r="B115" s="148" t="s">
        <v>209</v>
      </c>
      <c r="C115" s="149" t="s">
        <v>210</v>
      </c>
      <c r="D115" s="150"/>
      <c r="E115" s="151"/>
      <c r="F115" s="151"/>
      <c r="G115" s="152"/>
      <c r="O115" s="153">
        <v>1</v>
      </c>
    </row>
    <row r="116" spans="1:104" ht="22.5">
      <c r="A116" s="154">
        <v>33</v>
      </c>
      <c r="B116" s="155" t="s">
        <v>211</v>
      </c>
      <c r="C116" s="156" t="s">
        <v>212</v>
      </c>
      <c r="D116" s="157" t="s">
        <v>86</v>
      </c>
      <c r="E116" s="158">
        <v>18</v>
      </c>
      <c r="F116" s="158">
        <v>0</v>
      </c>
      <c r="G116" s="159">
        <f>E116*F116</f>
        <v>0</v>
      </c>
      <c r="O116" s="153">
        <v>2</v>
      </c>
      <c r="AA116" s="132">
        <v>1</v>
      </c>
      <c r="AB116" s="132">
        <v>7</v>
      </c>
      <c r="AC116" s="132">
        <v>7</v>
      </c>
      <c r="AZ116" s="132">
        <v>2</v>
      </c>
      <c r="BA116" s="132">
        <f>IF(AZ116=1,G116,0)</f>
        <v>0</v>
      </c>
      <c r="BB116" s="132">
        <f>IF(AZ116=2,G116,0)</f>
        <v>0</v>
      </c>
      <c r="BC116" s="132">
        <f>IF(AZ116=3,G116,0)</f>
        <v>0</v>
      </c>
      <c r="BD116" s="132">
        <f>IF(AZ116=4,G116,0)</f>
        <v>0</v>
      </c>
      <c r="BE116" s="132">
        <f>IF(AZ116=5,G116,0)</f>
        <v>0</v>
      </c>
      <c r="CA116" s="160">
        <v>1</v>
      </c>
      <c r="CB116" s="160">
        <v>7</v>
      </c>
      <c r="CZ116" s="132">
        <v>1E-05</v>
      </c>
    </row>
    <row r="117" spans="1:15" ht="12.75">
      <c r="A117" s="161"/>
      <c r="B117" s="164"/>
      <c r="C117" s="207" t="s">
        <v>213</v>
      </c>
      <c r="D117" s="208"/>
      <c r="E117" s="165">
        <v>14</v>
      </c>
      <c r="F117" s="166"/>
      <c r="G117" s="167"/>
      <c r="M117" s="185">
        <v>140000</v>
      </c>
      <c r="O117" s="153"/>
    </row>
    <row r="118" spans="1:15" ht="12.75">
      <c r="A118" s="161"/>
      <c r="B118" s="164"/>
      <c r="C118" s="207" t="s">
        <v>87</v>
      </c>
      <c r="D118" s="208"/>
      <c r="E118" s="165">
        <v>4</v>
      </c>
      <c r="F118" s="166"/>
      <c r="G118" s="167"/>
      <c r="M118" s="163">
        <v>4</v>
      </c>
      <c r="O118" s="153"/>
    </row>
    <row r="119" spans="1:104" ht="22.5">
      <c r="A119" s="154">
        <v>34</v>
      </c>
      <c r="B119" s="155" t="s">
        <v>214</v>
      </c>
      <c r="C119" s="156" t="s">
        <v>215</v>
      </c>
      <c r="D119" s="157" t="s">
        <v>91</v>
      </c>
      <c r="E119" s="158">
        <v>24.5</v>
      </c>
      <c r="F119" s="158">
        <v>0</v>
      </c>
      <c r="G119" s="159">
        <f>E119*F119</f>
        <v>0</v>
      </c>
      <c r="O119" s="153">
        <v>2</v>
      </c>
      <c r="AA119" s="132">
        <v>1</v>
      </c>
      <c r="AB119" s="132">
        <v>7</v>
      </c>
      <c r="AC119" s="132">
        <v>7</v>
      </c>
      <c r="AZ119" s="132">
        <v>2</v>
      </c>
      <c r="BA119" s="132">
        <f>IF(AZ119=1,G119,0)</f>
        <v>0</v>
      </c>
      <c r="BB119" s="132">
        <f>IF(AZ119=2,G119,0)</f>
        <v>0</v>
      </c>
      <c r="BC119" s="132">
        <f>IF(AZ119=3,G119,0)</f>
        <v>0</v>
      </c>
      <c r="BD119" s="132">
        <f>IF(AZ119=4,G119,0)</f>
        <v>0</v>
      </c>
      <c r="BE119" s="132">
        <f>IF(AZ119=5,G119,0)</f>
        <v>0</v>
      </c>
      <c r="CA119" s="160">
        <v>1</v>
      </c>
      <c r="CB119" s="160">
        <v>7</v>
      </c>
      <c r="CZ119" s="132">
        <v>1E-05</v>
      </c>
    </row>
    <row r="120" spans="1:15" ht="12.75">
      <c r="A120" s="161"/>
      <c r="B120" s="164"/>
      <c r="C120" s="207" t="s">
        <v>216</v>
      </c>
      <c r="D120" s="208"/>
      <c r="E120" s="165">
        <v>18</v>
      </c>
      <c r="F120" s="166"/>
      <c r="G120" s="167"/>
      <c r="M120" s="163" t="s">
        <v>216</v>
      </c>
      <c r="O120" s="153"/>
    </row>
    <row r="121" spans="1:15" ht="12.75">
      <c r="A121" s="161"/>
      <c r="B121" s="164"/>
      <c r="C121" s="207" t="s">
        <v>217</v>
      </c>
      <c r="D121" s="208"/>
      <c r="E121" s="165">
        <v>6.5</v>
      </c>
      <c r="F121" s="166"/>
      <c r="G121" s="167"/>
      <c r="M121" s="163" t="s">
        <v>217</v>
      </c>
      <c r="O121" s="153"/>
    </row>
    <row r="122" spans="1:104" ht="22.5">
      <c r="A122" s="154">
        <v>35</v>
      </c>
      <c r="B122" s="155" t="s">
        <v>218</v>
      </c>
      <c r="C122" s="156" t="s">
        <v>219</v>
      </c>
      <c r="D122" s="157" t="s">
        <v>86</v>
      </c>
      <c r="E122" s="158">
        <v>18</v>
      </c>
      <c r="F122" s="158">
        <v>0</v>
      </c>
      <c r="G122" s="159">
        <f>E122*F122</f>
        <v>0</v>
      </c>
      <c r="O122" s="153">
        <v>2</v>
      </c>
      <c r="AA122" s="132">
        <v>1</v>
      </c>
      <c r="AB122" s="132">
        <v>7</v>
      </c>
      <c r="AC122" s="132">
        <v>7</v>
      </c>
      <c r="AZ122" s="132">
        <v>2</v>
      </c>
      <c r="BA122" s="132">
        <f>IF(AZ122=1,G122,0)</f>
        <v>0</v>
      </c>
      <c r="BB122" s="132">
        <f>IF(AZ122=2,G122,0)</f>
        <v>0</v>
      </c>
      <c r="BC122" s="132">
        <f>IF(AZ122=3,G122,0)</f>
        <v>0</v>
      </c>
      <c r="BD122" s="132">
        <f>IF(AZ122=4,G122,0)</f>
        <v>0</v>
      </c>
      <c r="BE122" s="132">
        <f>IF(AZ122=5,G122,0)</f>
        <v>0</v>
      </c>
      <c r="CA122" s="160">
        <v>1</v>
      </c>
      <c r="CB122" s="160">
        <v>7</v>
      </c>
      <c r="CZ122" s="132">
        <v>0.00024</v>
      </c>
    </row>
    <row r="123" spans="1:15" ht="12.75">
      <c r="A123" s="161"/>
      <c r="B123" s="164"/>
      <c r="C123" s="207" t="s">
        <v>213</v>
      </c>
      <c r="D123" s="208"/>
      <c r="E123" s="165">
        <v>14</v>
      </c>
      <c r="F123" s="166"/>
      <c r="G123" s="167"/>
      <c r="M123" s="185">
        <v>140000</v>
      </c>
      <c r="O123" s="153"/>
    </row>
    <row r="124" spans="1:15" ht="12.75">
      <c r="A124" s="161"/>
      <c r="B124" s="164"/>
      <c r="C124" s="207" t="s">
        <v>220</v>
      </c>
      <c r="D124" s="208"/>
      <c r="E124" s="165">
        <v>4</v>
      </c>
      <c r="F124" s="166"/>
      <c r="G124" s="167"/>
      <c r="M124" s="185">
        <v>40000</v>
      </c>
      <c r="O124" s="153"/>
    </row>
    <row r="125" spans="1:104" ht="22.5">
      <c r="A125" s="154">
        <v>36</v>
      </c>
      <c r="B125" s="155" t="s">
        <v>221</v>
      </c>
      <c r="C125" s="156" t="s">
        <v>222</v>
      </c>
      <c r="D125" s="157" t="s">
        <v>91</v>
      </c>
      <c r="E125" s="158">
        <v>24.5</v>
      </c>
      <c r="F125" s="158">
        <v>0</v>
      </c>
      <c r="G125" s="159">
        <f>E125*F125</f>
        <v>0</v>
      </c>
      <c r="O125" s="153">
        <v>2</v>
      </c>
      <c r="AA125" s="132">
        <v>1</v>
      </c>
      <c r="AB125" s="132">
        <v>7</v>
      </c>
      <c r="AC125" s="132">
        <v>7</v>
      </c>
      <c r="AZ125" s="132">
        <v>2</v>
      </c>
      <c r="BA125" s="132">
        <f>IF(AZ125=1,G125,0)</f>
        <v>0</v>
      </c>
      <c r="BB125" s="132">
        <f>IF(AZ125=2,G125,0)</f>
        <v>0</v>
      </c>
      <c r="BC125" s="132">
        <f>IF(AZ125=3,G125,0)</f>
        <v>0</v>
      </c>
      <c r="BD125" s="132">
        <f>IF(AZ125=4,G125,0)</f>
        <v>0</v>
      </c>
      <c r="BE125" s="132">
        <f>IF(AZ125=5,G125,0)</f>
        <v>0</v>
      </c>
      <c r="CA125" s="160">
        <v>1</v>
      </c>
      <c r="CB125" s="160">
        <v>7</v>
      </c>
      <c r="CZ125" s="132">
        <v>0.00024</v>
      </c>
    </row>
    <row r="126" spans="1:15" ht="12.75">
      <c r="A126" s="161"/>
      <c r="B126" s="164"/>
      <c r="C126" s="207" t="s">
        <v>96</v>
      </c>
      <c r="D126" s="208"/>
      <c r="E126" s="165">
        <v>18</v>
      </c>
      <c r="F126" s="166"/>
      <c r="G126" s="167"/>
      <c r="M126" s="185">
        <v>180000</v>
      </c>
      <c r="O126" s="153"/>
    </row>
    <row r="127" spans="1:15" ht="12.75">
      <c r="A127" s="161"/>
      <c r="B127" s="164"/>
      <c r="C127" s="207" t="s">
        <v>97</v>
      </c>
      <c r="D127" s="208"/>
      <c r="E127" s="165">
        <v>6.5</v>
      </c>
      <c r="F127" s="166"/>
      <c r="G127" s="167"/>
      <c r="M127" s="185">
        <v>65000</v>
      </c>
      <c r="O127" s="153"/>
    </row>
    <row r="128" spans="1:104" ht="22.5">
      <c r="A128" s="154">
        <v>37</v>
      </c>
      <c r="B128" s="155" t="s">
        <v>223</v>
      </c>
      <c r="C128" s="156" t="s">
        <v>224</v>
      </c>
      <c r="D128" s="157" t="s">
        <v>91</v>
      </c>
      <c r="E128" s="158">
        <v>18.1</v>
      </c>
      <c r="F128" s="158">
        <v>0</v>
      </c>
      <c r="G128" s="159">
        <f>E128*F128</f>
        <v>0</v>
      </c>
      <c r="O128" s="153">
        <v>2</v>
      </c>
      <c r="AA128" s="132">
        <v>1</v>
      </c>
      <c r="AB128" s="132">
        <v>7</v>
      </c>
      <c r="AC128" s="132">
        <v>7</v>
      </c>
      <c r="AZ128" s="132">
        <v>2</v>
      </c>
      <c r="BA128" s="132">
        <f>IF(AZ128=1,G128,0)</f>
        <v>0</v>
      </c>
      <c r="BB128" s="132">
        <f>IF(AZ128=2,G128,0)</f>
        <v>0</v>
      </c>
      <c r="BC128" s="132">
        <f>IF(AZ128=3,G128,0)</f>
        <v>0</v>
      </c>
      <c r="BD128" s="132">
        <f>IF(AZ128=4,G128,0)</f>
        <v>0</v>
      </c>
      <c r="BE128" s="132">
        <f>IF(AZ128=5,G128,0)</f>
        <v>0</v>
      </c>
      <c r="CA128" s="160">
        <v>1</v>
      </c>
      <c r="CB128" s="160">
        <v>7</v>
      </c>
      <c r="CZ128" s="132">
        <v>0.00024</v>
      </c>
    </row>
    <row r="129" spans="1:15" ht="12.75">
      <c r="A129" s="161"/>
      <c r="B129" s="164"/>
      <c r="C129" s="207" t="s">
        <v>225</v>
      </c>
      <c r="D129" s="208"/>
      <c r="E129" s="165">
        <v>18.1</v>
      </c>
      <c r="F129" s="166"/>
      <c r="G129" s="167"/>
      <c r="M129" s="163" t="s">
        <v>225</v>
      </c>
      <c r="O129" s="153"/>
    </row>
    <row r="130" spans="1:104" ht="12.75">
      <c r="A130" s="154">
        <v>38</v>
      </c>
      <c r="B130" s="155" t="s">
        <v>226</v>
      </c>
      <c r="C130" s="156" t="s">
        <v>227</v>
      </c>
      <c r="D130" s="157" t="s">
        <v>111</v>
      </c>
      <c r="E130" s="158">
        <v>58.74</v>
      </c>
      <c r="F130" s="158">
        <v>0</v>
      </c>
      <c r="G130" s="159">
        <f>E130*F130</f>
        <v>0</v>
      </c>
      <c r="O130" s="153">
        <v>2</v>
      </c>
      <c r="AA130" s="132">
        <v>1</v>
      </c>
      <c r="AB130" s="132">
        <v>7</v>
      </c>
      <c r="AC130" s="132">
        <v>7</v>
      </c>
      <c r="AZ130" s="132">
        <v>2</v>
      </c>
      <c r="BA130" s="132">
        <f>IF(AZ130=1,G130,0)</f>
        <v>0</v>
      </c>
      <c r="BB130" s="132">
        <f>IF(AZ130=2,G130,0)</f>
        <v>0</v>
      </c>
      <c r="BC130" s="132">
        <f>IF(AZ130=3,G130,0)</f>
        <v>0</v>
      </c>
      <c r="BD130" s="132">
        <f>IF(AZ130=4,G130,0)</f>
        <v>0</v>
      </c>
      <c r="BE130" s="132">
        <f>IF(AZ130=5,G130,0)</f>
        <v>0</v>
      </c>
      <c r="CA130" s="160">
        <v>1</v>
      </c>
      <c r="CB130" s="160">
        <v>7</v>
      </c>
      <c r="CZ130" s="132">
        <v>0.00027</v>
      </c>
    </row>
    <row r="131" spans="1:15" ht="12.75">
      <c r="A131" s="161"/>
      <c r="B131" s="164"/>
      <c r="C131" s="207" t="s">
        <v>228</v>
      </c>
      <c r="D131" s="208"/>
      <c r="E131" s="165">
        <v>37.62</v>
      </c>
      <c r="F131" s="166"/>
      <c r="G131" s="167"/>
      <c r="M131" s="163" t="s">
        <v>228</v>
      </c>
      <c r="O131" s="153"/>
    </row>
    <row r="132" spans="1:15" ht="12.75">
      <c r="A132" s="161"/>
      <c r="B132" s="164"/>
      <c r="C132" s="207" t="s">
        <v>229</v>
      </c>
      <c r="D132" s="208"/>
      <c r="E132" s="165">
        <v>6.82</v>
      </c>
      <c r="F132" s="166"/>
      <c r="G132" s="167"/>
      <c r="M132" s="163" t="s">
        <v>229</v>
      </c>
      <c r="O132" s="153"/>
    </row>
    <row r="133" spans="1:15" ht="12.75">
      <c r="A133" s="161"/>
      <c r="B133" s="164"/>
      <c r="C133" s="207" t="s">
        <v>230</v>
      </c>
      <c r="D133" s="208"/>
      <c r="E133" s="165">
        <v>14.3</v>
      </c>
      <c r="F133" s="166"/>
      <c r="G133" s="167"/>
      <c r="M133" s="163" t="s">
        <v>230</v>
      </c>
      <c r="O133" s="153"/>
    </row>
    <row r="134" spans="1:57" ht="12.75">
      <c r="A134" s="168"/>
      <c r="B134" s="169" t="s">
        <v>75</v>
      </c>
      <c r="C134" s="170" t="str">
        <f>CONCATENATE(B115," ",C115)</f>
        <v>783 Nátěry</v>
      </c>
      <c r="D134" s="171"/>
      <c r="E134" s="172"/>
      <c r="F134" s="173"/>
      <c r="G134" s="174">
        <f>SUM(G115:G133)</f>
        <v>0</v>
      </c>
      <c r="O134" s="153">
        <v>4</v>
      </c>
      <c r="BA134" s="175">
        <f>SUM(BA115:BA133)</f>
        <v>0</v>
      </c>
      <c r="BB134" s="175">
        <f>SUM(BB115:BB133)</f>
        <v>0</v>
      </c>
      <c r="BC134" s="175">
        <f>SUM(BC115:BC133)</f>
        <v>0</v>
      </c>
      <c r="BD134" s="175">
        <f>SUM(BD115:BD133)</f>
        <v>0</v>
      </c>
      <c r="BE134" s="175">
        <f>SUM(BE115:BE133)</f>
        <v>0</v>
      </c>
    </row>
    <row r="135" spans="1:15" ht="12.75">
      <c r="A135" s="147" t="s">
        <v>74</v>
      </c>
      <c r="B135" s="148" t="s">
        <v>231</v>
      </c>
      <c r="C135" s="149" t="s">
        <v>232</v>
      </c>
      <c r="D135" s="150"/>
      <c r="E135" s="151"/>
      <c r="F135" s="151"/>
      <c r="G135" s="152"/>
      <c r="O135" s="153">
        <v>1</v>
      </c>
    </row>
    <row r="136" spans="1:104" ht="12.75">
      <c r="A136" s="154">
        <v>39</v>
      </c>
      <c r="B136" s="155" t="s">
        <v>231</v>
      </c>
      <c r="C136" s="156" t="s">
        <v>233</v>
      </c>
      <c r="D136" s="157" t="s">
        <v>198</v>
      </c>
      <c r="E136" s="158">
        <v>72.7</v>
      </c>
      <c r="F136" s="158">
        <v>0</v>
      </c>
      <c r="G136" s="159">
        <f>E136*F136</f>
        <v>0</v>
      </c>
      <c r="O136" s="153">
        <v>2</v>
      </c>
      <c r="AA136" s="132">
        <v>12</v>
      </c>
      <c r="AB136" s="132">
        <v>0</v>
      </c>
      <c r="AC136" s="132">
        <v>304</v>
      </c>
      <c r="AZ136" s="132">
        <v>4</v>
      </c>
      <c r="BA136" s="132">
        <f>IF(AZ136=1,G136,0)</f>
        <v>0</v>
      </c>
      <c r="BB136" s="132">
        <f>IF(AZ136=2,G136,0)</f>
        <v>0</v>
      </c>
      <c r="BC136" s="132">
        <f>IF(AZ136=3,G136,0)</f>
        <v>0</v>
      </c>
      <c r="BD136" s="132">
        <f>IF(AZ136=4,G136,0)</f>
        <v>0</v>
      </c>
      <c r="BE136" s="132">
        <f>IF(AZ136=5,G136,0)</f>
        <v>0</v>
      </c>
      <c r="CA136" s="160">
        <v>12</v>
      </c>
      <c r="CB136" s="160">
        <v>0</v>
      </c>
      <c r="CZ136" s="132">
        <v>0</v>
      </c>
    </row>
    <row r="137" spans="1:15" ht="12.75">
      <c r="A137" s="161"/>
      <c r="B137" s="164"/>
      <c r="C137" s="207" t="s">
        <v>234</v>
      </c>
      <c r="D137" s="208"/>
      <c r="E137" s="165">
        <v>48</v>
      </c>
      <c r="F137" s="166"/>
      <c r="G137" s="167"/>
      <c r="M137" s="163" t="s">
        <v>234</v>
      </c>
      <c r="O137" s="153"/>
    </row>
    <row r="138" spans="1:15" ht="12.75">
      <c r="A138" s="161"/>
      <c r="B138" s="164"/>
      <c r="C138" s="207" t="s">
        <v>235</v>
      </c>
      <c r="D138" s="208"/>
      <c r="E138" s="165">
        <v>24.7</v>
      </c>
      <c r="F138" s="166"/>
      <c r="G138" s="167"/>
      <c r="M138" s="163" t="s">
        <v>235</v>
      </c>
      <c r="O138" s="153"/>
    </row>
    <row r="139" spans="1:57" ht="12.75">
      <c r="A139" s="168"/>
      <c r="B139" s="169" t="s">
        <v>75</v>
      </c>
      <c r="C139" s="170" t="str">
        <f>CONCATENATE(B135," ",C135)</f>
        <v>M98 Ostatní náklady</v>
      </c>
      <c r="D139" s="171"/>
      <c r="E139" s="172"/>
      <c r="F139" s="173"/>
      <c r="G139" s="174">
        <f>SUM(G135:G138)</f>
        <v>0</v>
      </c>
      <c r="O139" s="153">
        <v>4</v>
      </c>
      <c r="BA139" s="175">
        <f>SUM(BA135:BA138)</f>
        <v>0</v>
      </c>
      <c r="BB139" s="175">
        <f>SUM(BB135:BB138)</f>
        <v>0</v>
      </c>
      <c r="BC139" s="175">
        <f>SUM(BC135:BC138)</f>
        <v>0</v>
      </c>
      <c r="BD139" s="175">
        <f>SUM(BD135:BD138)</f>
        <v>0</v>
      </c>
      <c r="BE139" s="175">
        <f>SUM(BE135:BE138)</f>
        <v>0</v>
      </c>
    </row>
    <row r="140" spans="1:15" ht="12.75">
      <c r="A140" s="147" t="s">
        <v>74</v>
      </c>
      <c r="B140" s="148" t="s">
        <v>236</v>
      </c>
      <c r="C140" s="149" t="s">
        <v>237</v>
      </c>
      <c r="D140" s="150"/>
      <c r="E140" s="151"/>
      <c r="F140" s="151"/>
      <c r="G140" s="152"/>
      <c r="O140" s="153">
        <v>1</v>
      </c>
    </row>
    <row r="141" spans="1:104" ht="12.75">
      <c r="A141" s="154">
        <v>40</v>
      </c>
      <c r="B141" s="155" t="s">
        <v>238</v>
      </c>
      <c r="C141" s="156" t="s">
        <v>239</v>
      </c>
      <c r="D141" s="157" t="s">
        <v>240</v>
      </c>
      <c r="E141" s="158">
        <v>16</v>
      </c>
      <c r="F141" s="158">
        <v>0</v>
      </c>
      <c r="G141" s="159">
        <f>E141*F141</f>
        <v>0</v>
      </c>
      <c r="O141" s="153">
        <v>2</v>
      </c>
      <c r="AA141" s="132">
        <v>1</v>
      </c>
      <c r="AB141" s="132">
        <v>9</v>
      </c>
      <c r="AC141" s="132">
        <v>9</v>
      </c>
      <c r="AZ141" s="132">
        <v>4</v>
      </c>
      <c r="BA141" s="132">
        <f>IF(AZ141=1,G141,0)</f>
        <v>0</v>
      </c>
      <c r="BB141" s="132">
        <f>IF(AZ141=2,G141,0)</f>
        <v>0</v>
      </c>
      <c r="BC141" s="132">
        <f>IF(AZ141=3,G141,0)</f>
        <v>0</v>
      </c>
      <c r="BD141" s="132">
        <f>IF(AZ141=4,G141,0)</f>
        <v>0</v>
      </c>
      <c r="BE141" s="132">
        <f>IF(AZ141=5,G141,0)</f>
        <v>0</v>
      </c>
      <c r="CA141" s="160">
        <v>1</v>
      </c>
      <c r="CB141" s="160">
        <v>9</v>
      </c>
      <c r="CZ141" s="132">
        <v>0</v>
      </c>
    </row>
    <row r="142" spans="1:15" ht="12.75">
      <c r="A142" s="161"/>
      <c r="B142" s="164"/>
      <c r="C142" s="207" t="s">
        <v>241</v>
      </c>
      <c r="D142" s="208"/>
      <c r="E142" s="165">
        <v>10</v>
      </c>
      <c r="F142" s="166"/>
      <c r="G142" s="167"/>
      <c r="M142" s="185">
        <v>100000</v>
      </c>
      <c r="O142" s="153"/>
    </row>
    <row r="143" spans="1:15" ht="12.75">
      <c r="A143" s="161"/>
      <c r="B143" s="164"/>
      <c r="C143" s="207" t="s">
        <v>242</v>
      </c>
      <c r="D143" s="208"/>
      <c r="E143" s="165">
        <v>6</v>
      </c>
      <c r="F143" s="166"/>
      <c r="G143" s="167"/>
      <c r="M143" s="185">
        <v>60000</v>
      </c>
      <c r="O143" s="153"/>
    </row>
    <row r="144" spans="1:57" ht="12.75">
      <c r="A144" s="168"/>
      <c r="B144" s="169" t="s">
        <v>75</v>
      </c>
      <c r="C144" s="170" t="str">
        <f>CONCATENATE(B140," ",C140)</f>
        <v>M99 Ostatní práce "M"</v>
      </c>
      <c r="D144" s="171"/>
      <c r="E144" s="172"/>
      <c r="F144" s="173"/>
      <c r="G144" s="174">
        <f>SUM(G140:G143)</f>
        <v>0</v>
      </c>
      <c r="O144" s="153">
        <v>4</v>
      </c>
      <c r="BA144" s="175">
        <f>SUM(BA140:BA143)</f>
        <v>0</v>
      </c>
      <c r="BB144" s="175">
        <f>SUM(BB140:BB143)</f>
        <v>0</v>
      </c>
      <c r="BC144" s="175">
        <f>SUM(BC140:BC143)</f>
        <v>0</v>
      </c>
      <c r="BD144" s="175">
        <f>SUM(BD140:BD143)</f>
        <v>0</v>
      </c>
      <c r="BE144" s="175">
        <f>SUM(BE140:BE143)</f>
        <v>0</v>
      </c>
    </row>
    <row r="145" spans="1:15" ht="12.75">
      <c r="A145" s="147" t="s">
        <v>74</v>
      </c>
      <c r="B145" s="148" t="s">
        <v>243</v>
      </c>
      <c r="C145" s="149" t="s">
        <v>244</v>
      </c>
      <c r="D145" s="150"/>
      <c r="E145" s="151"/>
      <c r="F145" s="151"/>
      <c r="G145" s="152"/>
      <c r="O145" s="153">
        <v>1</v>
      </c>
    </row>
    <row r="146" spans="1:104" ht="12.75">
      <c r="A146" s="154">
        <v>41</v>
      </c>
      <c r="B146" s="155" t="s">
        <v>245</v>
      </c>
      <c r="C146" s="156" t="s">
        <v>246</v>
      </c>
      <c r="D146" s="157" t="s">
        <v>198</v>
      </c>
      <c r="E146" s="158">
        <v>1</v>
      </c>
      <c r="F146" s="158">
        <v>0</v>
      </c>
      <c r="G146" s="159">
        <f>E146*F146</f>
        <v>0</v>
      </c>
      <c r="O146" s="153">
        <v>2</v>
      </c>
      <c r="AA146" s="132">
        <v>12</v>
      </c>
      <c r="AB146" s="132">
        <v>0</v>
      </c>
      <c r="AC146" s="132">
        <v>293</v>
      </c>
      <c r="AZ146" s="132">
        <v>4</v>
      </c>
      <c r="BA146" s="132">
        <f>IF(AZ146=1,G146,0)</f>
        <v>0</v>
      </c>
      <c r="BB146" s="132">
        <f>IF(AZ146=2,G146,0)</f>
        <v>0</v>
      </c>
      <c r="BC146" s="132">
        <f>IF(AZ146=3,G146,0)</f>
        <v>0</v>
      </c>
      <c r="BD146" s="132">
        <f>IF(AZ146=4,G146,0)</f>
        <v>0</v>
      </c>
      <c r="BE146" s="132">
        <f>IF(AZ146=5,G146,0)</f>
        <v>0</v>
      </c>
      <c r="CA146" s="160">
        <v>12</v>
      </c>
      <c r="CB146" s="160">
        <v>0</v>
      </c>
      <c r="CZ146" s="132">
        <v>0</v>
      </c>
    </row>
    <row r="147" spans="1:104" ht="12.75">
      <c r="A147" s="154">
        <v>42</v>
      </c>
      <c r="B147" s="155" t="s">
        <v>247</v>
      </c>
      <c r="C147" s="156" t="s">
        <v>248</v>
      </c>
      <c r="D147" s="157" t="s">
        <v>198</v>
      </c>
      <c r="E147" s="158">
        <v>1</v>
      </c>
      <c r="F147" s="158">
        <v>0</v>
      </c>
      <c r="G147" s="159">
        <f>E147*F147</f>
        <v>0</v>
      </c>
      <c r="O147" s="153">
        <v>2</v>
      </c>
      <c r="AA147" s="132">
        <v>12</v>
      </c>
      <c r="AB147" s="132">
        <v>0</v>
      </c>
      <c r="AC147" s="132">
        <v>294</v>
      </c>
      <c r="AZ147" s="132">
        <v>4</v>
      </c>
      <c r="BA147" s="132">
        <f>IF(AZ147=1,G147,0)</f>
        <v>0</v>
      </c>
      <c r="BB147" s="132">
        <f>IF(AZ147=2,G147,0)</f>
        <v>0</v>
      </c>
      <c r="BC147" s="132">
        <f>IF(AZ147=3,G147,0)</f>
        <v>0</v>
      </c>
      <c r="BD147" s="132">
        <f>IF(AZ147=4,G147,0)</f>
        <v>0</v>
      </c>
      <c r="BE147" s="132">
        <f>IF(AZ147=5,G147,0)</f>
        <v>0</v>
      </c>
      <c r="CA147" s="160">
        <v>12</v>
      </c>
      <c r="CB147" s="160">
        <v>0</v>
      </c>
      <c r="CZ147" s="132">
        <v>0</v>
      </c>
    </row>
    <row r="148" spans="1:104" ht="12.75">
      <c r="A148" s="154">
        <v>43</v>
      </c>
      <c r="B148" s="155" t="s">
        <v>249</v>
      </c>
      <c r="C148" s="156" t="s">
        <v>250</v>
      </c>
      <c r="D148" s="157" t="s">
        <v>198</v>
      </c>
      <c r="E148" s="158">
        <v>1</v>
      </c>
      <c r="F148" s="158">
        <v>0</v>
      </c>
      <c r="G148" s="159">
        <f>E148*F148</f>
        <v>0</v>
      </c>
      <c r="O148" s="153">
        <v>2</v>
      </c>
      <c r="AA148" s="132">
        <v>12</v>
      </c>
      <c r="AB148" s="132">
        <v>0</v>
      </c>
      <c r="AC148" s="132">
        <v>292</v>
      </c>
      <c r="AZ148" s="132">
        <v>4</v>
      </c>
      <c r="BA148" s="132">
        <f>IF(AZ148=1,G148,0)</f>
        <v>0</v>
      </c>
      <c r="BB148" s="132">
        <f>IF(AZ148=2,G148,0)</f>
        <v>0</v>
      </c>
      <c r="BC148" s="132">
        <f>IF(AZ148=3,G148,0)</f>
        <v>0</v>
      </c>
      <c r="BD148" s="132">
        <f>IF(AZ148=4,G148,0)</f>
        <v>0</v>
      </c>
      <c r="BE148" s="132">
        <f>IF(AZ148=5,G148,0)</f>
        <v>0</v>
      </c>
      <c r="CA148" s="160">
        <v>12</v>
      </c>
      <c r="CB148" s="160">
        <v>0</v>
      </c>
      <c r="CZ148" s="132">
        <v>0</v>
      </c>
    </row>
    <row r="149" spans="1:104" ht="12.75">
      <c r="A149" s="154">
        <v>44</v>
      </c>
      <c r="B149" s="155" t="s">
        <v>251</v>
      </c>
      <c r="C149" s="156" t="s">
        <v>252</v>
      </c>
      <c r="D149" s="157" t="s">
        <v>198</v>
      </c>
      <c r="E149" s="158">
        <v>2</v>
      </c>
      <c r="F149" s="158">
        <v>0</v>
      </c>
      <c r="G149" s="159">
        <f>E149*F149</f>
        <v>0</v>
      </c>
      <c r="O149" s="153">
        <v>2</v>
      </c>
      <c r="AA149" s="132">
        <v>12</v>
      </c>
      <c r="AB149" s="132">
        <v>0</v>
      </c>
      <c r="AC149" s="132">
        <v>305</v>
      </c>
      <c r="AZ149" s="132">
        <v>4</v>
      </c>
      <c r="BA149" s="132">
        <f>IF(AZ149=1,G149,0)</f>
        <v>0</v>
      </c>
      <c r="BB149" s="132">
        <f>IF(AZ149=2,G149,0)</f>
        <v>0</v>
      </c>
      <c r="BC149" s="132">
        <f>IF(AZ149=3,G149,0)</f>
        <v>0</v>
      </c>
      <c r="BD149" s="132">
        <f>IF(AZ149=4,G149,0)</f>
        <v>0</v>
      </c>
      <c r="BE149" s="132">
        <f>IF(AZ149=5,G149,0)</f>
        <v>0</v>
      </c>
      <c r="CA149" s="160">
        <v>12</v>
      </c>
      <c r="CB149" s="160">
        <v>0</v>
      </c>
      <c r="CZ149" s="132">
        <v>0</v>
      </c>
    </row>
    <row r="150" spans="1:15" ht="12.75">
      <c r="A150" s="161"/>
      <c r="B150" s="164"/>
      <c r="C150" s="207" t="s">
        <v>253</v>
      </c>
      <c r="D150" s="208"/>
      <c r="E150" s="165">
        <v>1</v>
      </c>
      <c r="F150" s="166"/>
      <c r="G150" s="167"/>
      <c r="M150" s="163" t="s">
        <v>253</v>
      </c>
      <c r="O150" s="153"/>
    </row>
    <row r="151" spans="1:15" ht="12.75">
      <c r="A151" s="161"/>
      <c r="B151" s="164"/>
      <c r="C151" s="207" t="s">
        <v>254</v>
      </c>
      <c r="D151" s="208"/>
      <c r="E151" s="165">
        <v>1</v>
      </c>
      <c r="F151" s="166"/>
      <c r="G151" s="167"/>
      <c r="M151" s="163" t="s">
        <v>254</v>
      </c>
      <c r="O151" s="153"/>
    </row>
    <row r="152" spans="1:104" ht="12.75">
      <c r="A152" s="154">
        <v>45</v>
      </c>
      <c r="B152" s="155" t="s">
        <v>255</v>
      </c>
      <c r="C152" s="156" t="s">
        <v>256</v>
      </c>
      <c r="D152" s="157" t="s">
        <v>198</v>
      </c>
      <c r="E152" s="158">
        <v>2</v>
      </c>
      <c r="F152" s="158">
        <v>0</v>
      </c>
      <c r="G152" s="159">
        <f>E152*F152</f>
        <v>0</v>
      </c>
      <c r="O152" s="153">
        <v>2</v>
      </c>
      <c r="AA152" s="132">
        <v>12</v>
      </c>
      <c r="AB152" s="132">
        <v>0</v>
      </c>
      <c r="AC152" s="132">
        <v>306</v>
      </c>
      <c r="AZ152" s="132">
        <v>4</v>
      </c>
      <c r="BA152" s="132">
        <f>IF(AZ152=1,G152,0)</f>
        <v>0</v>
      </c>
      <c r="BB152" s="132">
        <f>IF(AZ152=2,G152,0)</f>
        <v>0</v>
      </c>
      <c r="BC152" s="132">
        <f>IF(AZ152=3,G152,0)</f>
        <v>0</v>
      </c>
      <c r="BD152" s="132">
        <f>IF(AZ152=4,G152,0)</f>
        <v>0</v>
      </c>
      <c r="BE152" s="132">
        <f>IF(AZ152=5,G152,0)</f>
        <v>0</v>
      </c>
      <c r="CA152" s="160">
        <v>12</v>
      </c>
      <c r="CB152" s="160">
        <v>0</v>
      </c>
      <c r="CZ152" s="132">
        <v>0</v>
      </c>
    </row>
    <row r="153" spans="1:15" ht="12.75">
      <c r="A153" s="161"/>
      <c r="B153" s="164"/>
      <c r="C153" s="207" t="s">
        <v>253</v>
      </c>
      <c r="D153" s="208"/>
      <c r="E153" s="165">
        <v>1</v>
      </c>
      <c r="F153" s="166"/>
      <c r="G153" s="167"/>
      <c r="M153" s="163" t="s">
        <v>253</v>
      </c>
      <c r="O153" s="153"/>
    </row>
    <row r="154" spans="1:15" ht="12.75">
      <c r="A154" s="161"/>
      <c r="B154" s="164"/>
      <c r="C154" s="207" t="s">
        <v>254</v>
      </c>
      <c r="D154" s="208"/>
      <c r="E154" s="165">
        <v>1</v>
      </c>
      <c r="F154" s="166"/>
      <c r="G154" s="167"/>
      <c r="M154" s="163" t="s">
        <v>254</v>
      </c>
      <c r="O154" s="153"/>
    </row>
    <row r="155" spans="1:57" ht="12.75">
      <c r="A155" s="168"/>
      <c r="B155" s="169" t="s">
        <v>75</v>
      </c>
      <c r="C155" s="170" t="str">
        <f>CONCATENATE(B145," ",C145)</f>
        <v>VRN Vedlejší rozpočtové náklady</v>
      </c>
      <c r="D155" s="171"/>
      <c r="E155" s="172"/>
      <c r="F155" s="173"/>
      <c r="G155" s="174">
        <f>SUM(G145:G154)</f>
        <v>0</v>
      </c>
      <c r="O155" s="153">
        <v>4</v>
      </c>
      <c r="BA155" s="175">
        <f>SUM(BA145:BA154)</f>
        <v>0</v>
      </c>
      <c r="BB155" s="175">
        <f>SUM(BB145:BB154)</f>
        <v>0</v>
      </c>
      <c r="BC155" s="175">
        <f>SUM(BC145:BC154)</f>
        <v>0</v>
      </c>
      <c r="BD155" s="175">
        <f>SUM(BD145:BD154)</f>
        <v>0</v>
      </c>
      <c r="BE155" s="175">
        <f>SUM(BE145:BE154)</f>
        <v>0</v>
      </c>
    </row>
    <row r="156" spans="1:15" ht="12.75">
      <c r="A156" s="147" t="s">
        <v>74</v>
      </c>
      <c r="B156" s="148" t="s">
        <v>257</v>
      </c>
      <c r="C156" s="149" t="s">
        <v>258</v>
      </c>
      <c r="D156" s="150"/>
      <c r="E156" s="151"/>
      <c r="F156" s="151"/>
      <c r="G156" s="152"/>
      <c r="O156" s="153">
        <v>1</v>
      </c>
    </row>
    <row r="157" spans="1:104" ht="12.75">
      <c r="A157" s="154">
        <v>46</v>
      </c>
      <c r="B157" s="155" t="s">
        <v>259</v>
      </c>
      <c r="C157" s="156" t="s">
        <v>260</v>
      </c>
      <c r="D157" s="157" t="s">
        <v>136</v>
      </c>
      <c r="E157" s="158">
        <v>11.5592864</v>
      </c>
      <c r="F157" s="158">
        <v>0</v>
      </c>
      <c r="G157" s="159">
        <f>E157*F157</f>
        <v>0</v>
      </c>
      <c r="O157" s="153">
        <v>2</v>
      </c>
      <c r="AA157" s="132">
        <v>8</v>
      </c>
      <c r="AB157" s="132">
        <v>1</v>
      </c>
      <c r="AC157" s="132">
        <v>3</v>
      </c>
      <c r="AZ157" s="132">
        <v>1</v>
      </c>
      <c r="BA157" s="132">
        <f>IF(AZ157=1,G157,0)</f>
        <v>0</v>
      </c>
      <c r="BB157" s="132">
        <f>IF(AZ157=2,G157,0)</f>
        <v>0</v>
      </c>
      <c r="BC157" s="132">
        <f>IF(AZ157=3,G157,0)</f>
        <v>0</v>
      </c>
      <c r="BD157" s="132">
        <f>IF(AZ157=4,G157,0)</f>
        <v>0</v>
      </c>
      <c r="BE157" s="132">
        <f>IF(AZ157=5,G157,0)</f>
        <v>0</v>
      </c>
      <c r="CA157" s="160">
        <v>8</v>
      </c>
      <c r="CB157" s="160">
        <v>1</v>
      </c>
      <c r="CZ157" s="132">
        <v>0</v>
      </c>
    </row>
    <row r="158" spans="1:104" ht="12.75">
      <c r="A158" s="154">
        <v>47</v>
      </c>
      <c r="B158" s="155" t="s">
        <v>261</v>
      </c>
      <c r="C158" s="156" t="s">
        <v>262</v>
      </c>
      <c r="D158" s="157" t="s">
        <v>136</v>
      </c>
      <c r="E158" s="158">
        <v>11.5592864</v>
      </c>
      <c r="F158" s="158">
        <v>0</v>
      </c>
      <c r="G158" s="159">
        <f>E158*F158</f>
        <v>0</v>
      </c>
      <c r="O158" s="153">
        <v>2</v>
      </c>
      <c r="AA158" s="132">
        <v>8</v>
      </c>
      <c r="AB158" s="132">
        <v>1</v>
      </c>
      <c r="AC158" s="132">
        <v>3</v>
      </c>
      <c r="AZ158" s="132">
        <v>1</v>
      </c>
      <c r="BA158" s="132">
        <f>IF(AZ158=1,G158,0)</f>
        <v>0</v>
      </c>
      <c r="BB158" s="132">
        <f>IF(AZ158=2,G158,0)</f>
        <v>0</v>
      </c>
      <c r="BC158" s="132">
        <f>IF(AZ158=3,G158,0)</f>
        <v>0</v>
      </c>
      <c r="BD158" s="132">
        <f>IF(AZ158=4,G158,0)</f>
        <v>0</v>
      </c>
      <c r="BE158" s="132">
        <f>IF(AZ158=5,G158,0)</f>
        <v>0</v>
      </c>
      <c r="CA158" s="160">
        <v>8</v>
      </c>
      <c r="CB158" s="160">
        <v>1</v>
      </c>
      <c r="CZ158" s="132">
        <v>0</v>
      </c>
    </row>
    <row r="159" spans="1:104" ht="12.75">
      <c r="A159" s="154">
        <v>48</v>
      </c>
      <c r="B159" s="155" t="s">
        <v>263</v>
      </c>
      <c r="C159" s="156" t="s">
        <v>264</v>
      </c>
      <c r="D159" s="157" t="s">
        <v>136</v>
      </c>
      <c r="E159" s="158">
        <v>11.5592864</v>
      </c>
      <c r="F159" s="158">
        <v>0</v>
      </c>
      <c r="G159" s="159">
        <f>E159*F159</f>
        <v>0</v>
      </c>
      <c r="O159" s="153">
        <v>2</v>
      </c>
      <c r="AA159" s="132">
        <v>8</v>
      </c>
      <c r="AB159" s="132">
        <v>1</v>
      </c>
      <c r="AC159" s="132">
        <v>3</v>
      </c>
      <c r="AZ159" s="132">
        <v>1</v>
      </c>
      <c r="BA159" s="132">
        <f>IF(AZ159=1,G159,0)</f>
        <v>0</v>
      </c>
      <c r="BB159" s="132">
        <f>IF(AZ159=2,G159,0)</f>
        <v>0</v>
      </c>
      <c r="BC159" s="132">
        <f>IF(AZ159=3,G159,0)</f>
        <v>0</v>
      </c>
      <c r="BD159" s="132">
        <f>IF(AZ159=4,G159,0)</f>
        <v>0</v>
      </c>
      <c r="BE159" s="132">
        <f>IF(AZ159=5,G159,0)</f>
        <v>0</v>
      </c>
      <c r="CA159" s="160">
        <v>8</v>
      </c>
      <c r="CB159" s="160">
        <v>1</v>
      </c>
      <c r="CZ159" s="132">
        <v>0</v>
      </c>
    </row>
    <row r="160" spans="1:104" ht="12.75">
      <c r="A160" s="154">
        <v>49</v>
      </c>
      <c r="B160" s="155" t="s">
        <v>265</v>
      </c>
      <c r="C160" s="156" t="s">
        <v>266</v>
      </c>
      <c r="D160" s="157" t="s">
        <v>136</v>
      </c>
      <c r="E160" s="158">
        <v>11.5592864</v>
      </c>
      <c r="F160" s="158">
        <v>0</v>
      </c>
      <c r="G160" s="159">
        <f>E160*F160</f>
        <v>0</v>
      </c>
      <c r="O160" s="153">
        <v>2</v>
      </c>
      <c r="AA160" s="132">
        <v>8</v>
      </c>
      <c r="AB160" s="132">
        <v>1</v>
      </c>
      <c r="AC160" s="132">
        <v>3</v>
      </c>
      <c r="AZ160" s="132">
        <v>1</v>
      </c>
      <c r="BA160" s="132">
        <f>IF(AZ160=1,G160,0)</f>
        <v>0</v>
      </c>
      <c r="BB160" s="132">
        <f>IF(AZ160=2,G160,0)</f>
        <v>0</v>
      </c>
      <c r="BC160" s="132">
        <f>IF(AZ160=3,G160,0)</f>
        <v>0</v>
      </c>
      <c r="BD160" s="132">
        <f>IF(AZ160=4,G160,0)</f>
        <v>0</v>
      </c>
      <c r="BE160" s="132">
        <f>IF(AZ160=5,G160,0)</f>
        <v>0</v>
      </c>
      <c r="CA160" s="160">
        <v>8</v>
      </c>
      <c r="CB160" s="160">
        <v>1</v>
      </c>
      <c r="CZ160" s="132">
        <v>0</v>
      </c>
    </row>
    <row r="161" spans="1:57" ht="12.75">
      <c r="A161" s="168"/>
      <c r="B161" s="169" t="s">
        <v>75</v>
      </c>
      <c r="C161" s="170" t="str">
        <f>CONCATENATE(B156," ",C156)</f>
        <v>D96 Přesuny suti a vybouraných hmot</v>
      </c>
      <c r="D161" s="171"/>
      <c r="E161" s="172"/>
      <c r="F161" s="173"/>
      <c r="G161" s="174">
        <f>SUM(G156:G160)</f>
        <v>0</v>
      </c>
      <c r="O161" s="153">
        <v>4</v>
      </c>
      <c r="BA161" s="175">
        <f>SUM(BA156:BA160)</f>
        <v>0</v>
      </c>
      <c r="BB161" s="175">
        <f>SUM(BB156:BB160)</f>
        <v>0</v>
      </c>
      <c r="BC161" s="175">
        <f>SUM(BC156:BC160)</f>
        <v>0</v>
      </c>
      <c r="BD161" s="175">
        <f>SUM(BD156:BD160)</f>
        <v>0</v>
      </c>
      <c r="BE161" s="175">
        <f>SUM(BE156:BE160)</f>
        <v>0</v>
      </c>
    </row>
    <row r="162" ht="12.75">
      <c r="E162" s="132"/>
    </row>
    <row r="163" ht="12.75">
      <c r="E163" s="132"/>
    </row>
    <row r="164" ht="12.75">
      <c r="E164" s="132"/>
    </row>
    <row r="165" ht="12.75">
      <c r="E165" s="132"/>
    </row>
    <row r="166" ht="12.75">
      <c r="E166" s="132"/>
    </row>
    <row r="167" ht="12.75">
      <c r="E167" s="132"/>
    </row>
    <row r="168" ht="12.75">
      <c r="E168" s="132"/>
    </row>
    <row r="169" ht="12.75">
      <c r="E169" s="132"/>
    </row>
    <row r="170" ht="12.75">
      <c r="E170" s="132"/>
    </row>
    <row r="171" ht="12.75">
      <c r="E171" s="132"/>
    </row>
    <row r="172" ht="12.75">
      <c r="E172" s="132"/>
    </row>
    <row r="173" ht="12.75">
      <c r="E173" s="132"/>
    </row>
    <row r="174" ht="12.75">
      <c r="E174" s="132"/>
    </row>
    <row r="175" ht="12.75">
      <c r="E175" s="132"/>
    </row>
    <row r="176" ht="12.75">
      <c r="E176" s="132"/>
    </row>
    <row r="177" ht="12.75">
      <c r="E177" s="132"/>
    </row>
    <row r="178" ht="12.75">
      <c r="E178" s="132"/>
    </row>
    <row r="179" ht="12.75">
      <c r="E179" s="132"/>
    </row>
    <row r="180" ht="12.75">
      <c r="E180" s="132"/>
    </row>
    <row r="181" ht="12.75">
      <c r="E181" s="132"/>
    </row>
    <row r="182" ht="12.75">
      <c r="E182" s="132"/>
    </row>
    <row r="183" ht="12.75">
      <c r="E183" s="132"/>
    </row>
    <row r="184" ht="12.75">
      <c r="E184" s="132"/>
    </row>
    <row r="185" ht="12.75">
      <c r="E185" s="132"/>
    </row>
    <row r="186" ht="12.75">
      <c r="E186" s="132"/>
    </row>
    <row r="187" ht="12.75">
      <c r="E187" s="132"/>
    </row>
    <row r="188" ht="12.75">
      <c r="E188" s="132"/>
    </row>
    <row r="189" ht="12.75">
      <c r="E189" s="132"/>
    </row>
    <row r="190" ht="12.75">
      <c r="E190" s="132"/>
    </row>
    <row r="191" ht="12.75">
      <c r="E191" s="132"/>
    </row>
    <row r="192" ht="12.75">
      <c r="E192" s="132"/>
    </row>
    <row r="193" ht="12.75">
      <c r="E193" s="132"/>
    </row>
    <row r="194" ht="12.75">
      <c r="E194" s="132"/>
    </row>
    <row r="195" ht="12.75">
      <c r="E195" s="132"/>
    </row>
    <row r="196" ht="12.75">
      <c r="E196" s="132"/>
    </row>
    <row r="197" ht="12.75">
      <c r="E197" s="132"/>
    </row>
    <row r="198" ht="12.75">
      <c r="E198" s="132"/>
    </row>
    <row r="199" ht="12.75">
      <c r="E199" s="132"/>
    </row>
    <row r="200" ht="12.75">
      <c r="E200" s="132"/>
    </row>
    <row r="201" ht="12.75">
      <c r="E201" s="132"/>
    </row>
    <row r="202" ht="12.75">
      <c r="E202" s="132"/>
    </row>
    <row r="203" ht="12.75">
      <c r="E203" s="132"/>
    </row>
    <row r="204" ht="12.75">
      <c r="E204" s="132"/>
    </row>
    <row r="205" ht="12.75">
      <c r="E205" s="132"/>
    </row>
    <row r="206" ht="12.75">
      <c r="E206" s="132"/>
    </row>
    <row r="207" ht="12.75">
      <c r="E207" s="132"/>
    </row>
    <row r="208" ht="12.75">
      <c r="E208" s="132"/>
    </row>
    <row r="209" ht="12.75">
      <c r="E209" s="132"/>
    </row>
    <row r="210" ht="12.75">
      <c r="E210" s="132"/>
    </row>
    <row r="211" ht="12.75">
      <c r="E211" s="132"/>
    </row>
    <row r="212" ht="12.75">
      <c r="E212" s="132"/>
    </row>
    <row r="213" ht="12.75">
      <c r="E213" s="132"/>
    </row>
    <row r="214" ht="12.75">
      <c r="E214" s="132"/>
    </row>
    <row r="215" ht="12.75">
      <c r="E215" s="132"/>
    </row>
    <row r="216" ht="12.75">
      <c r="E216" s="132"/>
    </row>
    <row r="217" ht="12.75">
      <c r="E217" s="132"/>
    </row>
    <row r="218" ht="12.75">
      <c r="E218" s="132"/>
    </row>
    <row r="219" ht="12.75">
      <c r="E219" s="132"/>
    </row>
    <row r="220" spans="1:2" ht="12.75">
      <c r="A220" s="176"/>
      <c r="B220" s="176"/>
    </row>
    <row r="221" spans="3:7" ht="12.75">
      <c r="C221" s="178"/>
      <c r="D221" s="178"/>
      <c r="E221" s="179"/>
      <c r="F221" s="178"/>
      <c r="G221" s="180"/>
    </row>
    <row r="222" spans="1:2" ht="12.75">
      <c r="A222" s="176"/>
      <c r="B222" s="176"/>
    </row>
  </sheetData>
  <mergeCells count="80">
    <mergeCell ref="C154:D154"/>
    <mergeCell ref="C129:D129"/>
    <mergeCell ref="C131:D131"/>
    <mergeCell ref="C132:D132"/>
    <mergeCell ref="C133:D133"/>
    <mergeCell ref="C137:D137"/>
    <mergeCell ref="C138:D138"/>
    <mergeCell ref="C142:D142"/>
    <mergeCell ref="C143:D143"/>
    <mergeCell ref="C150:D150"/>
    <mergeCell ref="C151:D151"/>
    <mergeCell ref="C153:D153"/>
    <mergeCell ref="C124:D124"/>
    <mergeCell ref="C126:D126"/>
    <mergeCell ref="C127:D127"/>
    <mergeCell ref="C101:D101"/>
    <mergeCell ref="C102:D102"/>
    <mergeCell ref="C103:D103"/>
    <mergeCell ref="C104:D104"/>
    <mergeCell ref="C117:D117"/>
    <mergeCell ref="C118:D118"/>
    <mergeCell ref="C120:D120"/>
    <mergeCell ref="C121:D121"/>
    <mergeCell ref="C123:D123"/>
    <mergeCell ref="C75:D75"/>
    <mergeCell ref="C100:D100"/>
    <mergeCell ref="C84:D84"/>
    <mergeCell ref="C85:D85"/>
    <mergeCell ref="C86:D86"/>
    <mergeCell ref="C88:D88"/>
    <mergeCell ref="C89:D89"/>
    <mergeCell ref="C91:D91"/>
    <mergeCell ref="C92:D92"/>
    <mergeCell ref="C93:D93"/>
    <mergeCell ref="C95:D95"/>
    <mergeCell ref="C96:D96"/>
    <mergeCell ref="C97:D97"/>
    <mergeCell ref="C98:D98"/>
    <mergeCell ref="C99:D99"/>
    <mergeCell ref="C76:D76"/>
    <mergeCell ref="C78:D78"/>
    <mergeCell ref="C79:D79"/>
    <mergeCell ref="C51:D51"/>
    <mergeCell ref="C52:D52"/>
    <mergeCell ref="C54:D54"/>
    <mergeCell ref="C55:D55"/>
    <mergeCell ref="C57:G57"/>
    <mergeCell ref="C58:D58"/>
    <mergeCell ref="C59:D59"/>
    <mergeCell ref="C61:D61"/>
    <mergeCell ref="C62:D62"/>
    <mergeCell ref="C69:D69"/>
    <mergeCell ref="C70:D70"/>
    <mergeCell ref="C72:D72"/>
    <mergeCell ref="C73:D73"/>
    <mergeCell ref="C41:D41"/>
    <mergeCell ref="C43:D43"/>
    <mergeCell ref="C44:D44"/>
    <mergeCell ref="C63:D63"/>
    <mergeCell ref="C64:D64"/>
    <mergeCell ref="C40:D40"/>
    <mergeCell ref="C20:D20"/>
    <mergeCell ref="C21:D21"/>
    <mergeCell ref="C23:D23"/>
    <mergeCell ref="C24:D24"/>
    <mergeCell ref="C26:D26"/>
    <mergeCell ref="C27:D27"/>
    <mergeCell ref="C31:D31"/>
    <mergeCell ref="C32:D32"/>
    <mergeCell ref="C36:G36"/>
    <mergeCell ref="C37:D37"/>
    <mergeCell ref="C38:D38"/>
    <mergeCell ref="C12:D12"/>
    <mergeCell ref="C13:D13"/>
    <mergeCell ref="C15:D15"/>
    <mergeCell ref="C16:D16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Ulož to</dc:creator>
  <cp:keywords/>
  <dc:description/>
  <cp:lastModifiedBy>Rostislav Gnida</cp:lastModifiedBy>
  <dcterms:created xsi:type="dcterms:W3CDTF">2020-08-08T08:50:22Z</dcterms:created>
  <dcterms:modified xsi:type="dcterms:W3CDTF">2020-08-14T10:41:36Z</dcterms:modified>
  <cp:category/>
  <cp:version/>
  <cp:contentType/>
  <cp:contentStatus/>
</cp:coreProperties>
</file>