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ndodc.starez-sport.local\users\ziskova\Dokumenty\Koupaliště Riviéra\Nafukovací hala_beach kurty\Realizace\Realizace 2.etapa\Sítě\Napojení na areálové rozvody plynu\"/>
    </mc:Choice>
  </mc:AlternateContent>
  <xr:revisionPtr revIDLastSave="0" documentId="8_{97B4EAAA-5CF1-4A95-B983-D95005505C5A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SO 02 D.2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'SO 02 D.2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Naklady'!$A$1:$X$20</definedName>
    <definedName name="_xlnm.Print_Area" localSheetId="4">'SO 02 D.2 Pol'!$A$1:$X$182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16" i="1" s="1"/>
  <c r="I52" i="1"/>
  <c r="G44" i="1"/>
  <c r="F44" i="1"/>
  <c r="H44" i="1" s="1"/>
  <c r="I44" i="1" s="1"/>
  <c r="G43" i="1"/>
  <c r="F43" i="1"/>
  <c r="H43" i="1" s="1"/>
  <c r="I43" i="1" s="1"/>
  <c r="G41" i="1"/>
  <c r="F41" i="1"/>
  <c r="H41" i="1" s="1"/>
  <c r="I41" i="1" s="1"/>
  <c r="G40" i="1"/>
  <c r="F40" i="1"/>
  <c r="H40" i="1" s="1"/>
  <c r="I40" i="1" s="1"/>
  <c r="G39" i="1"/>
  <c r="F39" i="1"/>
  <c r="H39" i="1" s="1"/>
  <c r="I39" i="1" s="1"/>
  <c r="I45" i="1" s="1"/>
  <c r="G181" i="13"/>
  <c r="BA171" i="13"/>
  <c r="BA136" i="13"/>
  <c r="BA107" i="13"/>
  <c r="BA99" i="13"/>
  <c r="BA91" i="13"/>
  <c r="BA35" i="13"/>
  <c r="BA27" i="13"/>
  <c r="BA23" i="13"/>
  <c r="BA10" i="13"/>
  <c r="G9" i="13"/>
  <c r="M9" i="13" s="1"/>
  <c r="I9" i="13"/>
  <c r="K9" i="13"/>
  <c r="K8" i="13" s="1"/>
  <c r="O9" i="13"/>
  <c r="O8" i="13" s="1"/>
  <c r="Q9" i="13"/>
  <c r="Q8" i="13" s="1"/>
  <c r="V9" i="13"/>
  <c r="G13" i="13"/>
  <c r="I13" i="13"/>
  <c r="K13" i="13"/>
  <c r="M13" i="13"/>
  <c r="O13" i="13"/>
  <c r="Q13" i="13"/>
  <c r="V13" i="13"/>
  <c r="G18" i="13"/>
  <c r="I18" i="13"/>
  <c r="K18" i="13"/>
  <c r="M18" i="13"/>
  <c r="O18" i="13"/>
  <c r="Q18" i="13"/>
  <c r="V18" i="13"/>
  <c r="G22" i="13"/>
  <c r="I22" i="13"/>
  <c r="I8" i="13" s="1"/>
  <c r="K22" i="13"/>
  <c r="M22" i="13"/>
  <c r="O22" i="13"/>
  <c r="Q22" i="13"/>
  <c r="V22" i="13"/>
  <c r="G26" i="13"/>
  <c r="M26" i="13" s="1"/>
  <c r="I26" i="13"/>
  <c r="K26" i="13"/>
  <c r="O26" i="13"/>
  <c r="Q26" i="13"/>
  <c r="V26" i="13"/>
  <c r="G30" i="13"/>
  <c r="M30" i="13" s="1"/>
  <c r="I30" i="13"/>
  <c r="K30" i="13"/>
  <c r="O30" i="13"/>
  <c r="Q30" i="13"/>
  <c r="V30" i="13"/>
  <c r="V8" i="13" s="1"/>
  <c r="G34" i="13"/>
  <c r="M34" i="13" s="1"/>
  <c r="I34" i="13"/>
  <c r="K34" i="13"/>
  <c r="O34" i="13"/>
  <c r="Q34" i="13"/>
  <c r="V34" i="13"/>
  <c r="G41" i="13"/>
  <c r="I41" i="13"/>
  <c r="K41" i="13"/>
  <c r="M41" i="13"/>
  <c r="O41" i="13"/>
  <c r="Q41" i="13"/>
  <c r="V41" i="13"/>
  <c r="G48" i="13"/>
  <c r="I48" i="13"/>
  <c r="K48" i="13"/>
  <c r="M48" i="13"/>
  <c r="O48" i="13"/>
  <c r="Q48" i="13"/>
  <c r="V48" i="13"/>
  <c r="G52" i="13"/>
  <c r="I52" i="13"/>
  <c r="K52" i="13"/>
  <c r="M52" i="13"/>
  <c r="O52" i="13"/>
  <c r="Q52" i="13"/>
  <c r="V52" i="13"/>
  <c r="G59" i="13"/>
  <c r="M59" i="13" s="1"/>
  <c r="I59" i="13"/>
  <c r="K59" i="13"/>
  <c r="O59" i="13"/>
  <c r="Q59" i="13"/>
  <c r="V59" i="13"/>
  <c r="G63" i="13"/>
  <c r="M63" i="13" s="1"/>
  <c r="I63" i="13"/>
  <c r="K63" i="13"/>
  <c r="O63" i="13"/>
  <c r="Q63" i="13"/>
  <c r="V63" i="13"/>
  <c r="G70" i="13"/>
  <c r="M70" i="13" s="1"/>
  <c r="I70" i="13"/>
  <c r="K70" i="13"/>
  <c r="O70" i="13"/>
  <c r="Q70" i="13"/>
  <c r="V70" i="13"/>
  <c r="G74" i="13"/>
  <c r="I74" i="13"/>
  <c r="K74" i="13"/>
  <c r="M74" i="13"/>
  <c r="O74" i="13"/>
  <c r="Q74" i="13"/>
  <c r="V74" i="13"/>
  <c r="G77" i="13"/>
  <c r="I77" i="13"/>
  <c r="K77" i="13"/>
  <c r="M77" i="13"/>
  <c r="O77" i="13"/>
  <c r="Q77" i="13"/>
  <c r="V77" i="13"/>
  <c r="G83" i="13"/>
  <c r="I83" i="13"/>
  <c r="K83" i="13"/>
  <c r="M83" i="13"/>
  <c r="O83" i="13"/>
  <c r="Q83" i="13"/>
  <c r="V83" i="13"/>
  <c r="G86" i="13"/>
  <c r="M86" i="13" s="1"/>
  <c r="I86" i="13"/>
  <c r="K86" i="13"/>
  <c r="O86" i="13"/>
  <c r="Q86" i="13"/>
  <c r="V86" i="13"/>
  <c r="G90" i="13"/>
  <c r="M90" i="13" s="1"/>
  <c r="I90" i="13"/>
  <c r="K90" i="13"/>
  <c r="O90" i="13"/>
  <c r="Q90" i="13"/>
  <c r="V90" i="13"/>
  <c r="G94" i="13"/>
  <c r="M94" i="13" s="1"/>
  <c r="I94" i="13"/>
  <c r="K94" i="13"/>
  <c r="O94" i="13"/>
  <c r="Q94" i="13"/>
  <c r="V94" i="13"/>
  <c r="G98" i="13"/>
  <c r="I98" i="13"/>
  <c r="K98" i="13"/>
  <c r="M98" i="13"/>
  <c r="O98" i="13"/>
  <c r="Q98" i="13"/>
  <c r="V98" i="13"/>
  <c r="G102" i="13"/>
  <c r="I102" i="13"/>
  <c r="K102" i="13"/>
  <c r="M102" i="13"/>
  <c r="O102" i="13"/>
  <c r="Q102" i="13"/>
  <c r="V102" i="13"/>
  <c r="G106" i="13"/>
  <c r="I106" i="13"/>
  <c r="K106" i="13"/>
  <c r="M106" i="13"/>
  <c r="O106" i="13"/>
  <c r="Q106" i="13"/>
  <c r="V106" i="13"/>
  <c r="G110" i="13"/>
  <c r="M110" i="13" s="1"/>
  <c r="I110" i="13"/>
  <c r="K110" i="13"/>
  <c r="O110" i="13"/>
  <c r="Q110" i="13"/>
  <c r="V110" i="13"/>
  <c r="G116" i="13"/>
  <c r="M116" i="13" s="1"/>
  <c r="I116" i="13"/>
  <c r="K116" i="13"/>
  <c r="O116" i="13"/>
  <c r="Q116" i="13"/>
  <c r="V116" i="13"/>
  <c r="G119" i="13"/>
  <c r="M119" i="13" s="1"/>
  <c r="I119" i="13"/>
  <c r="K119" i="13"/>
  <c r="O119" i="13"/>
  <c r="Q119" i="13"/>
  <c r="V119" i="13"/>
  <c r="I125" i="13"/>
  <c r="O125" i="13"/>
  <c r="Q125" i="13"/>
  <c r="G126" i="13"/>
  <c r="G125" i="13" s="1"/>
  <c r="I126" i="13"/>
  <c r="K126" i="13"/>
  <c r="K125" i="13" s="1"/>
  <c r="M126" i="13"/>
  <c r="M125" i="13" s="1"/>
  <c r="O126" i="13"/>
  <c r="Q126" i="13"/>
  <c r="V126" i="13"/>
  <c r="V125" i="13" s="1"/>
  <c r="K130" i="13"/>
  <c r="G131" i="13"/>
  <c r="G130" i="13" s="1"/>
  <c r="I131" i="13"/>
  <c r="I130" i="13" s="1"/>
  <c r="K131" i="13"/>
  <c r="O131" i="13"/>
  <c r="O130" i="13" s="1"/>
  <c r="Q131" i="13"/>
  <c r="V131" i="13"/>
  <c r="V130" i="13" s="1"/>
  <c r="G135" i="13"/>
  <c r="M135" i="13" s="1"/>
  <c r="I135" i="13"/>
  <c r="K135" i="13"/>
  <c r="O135" i="13"/>
  <c r="Q135" i="13"/>
  <c r="Q130" i="13" s="1"/>
  <c r="V135" i="13"/>
  <c r="G140" i="13"/>
  <c r="K140" i="13"/>
  <c r="V140" i="13"/>
  <c r="G141" i="13"/>
  <c r="I141" i="13"/>
  <c r="I140" i="13" s="1"/>
  <c r="K141" i="13"/>
  <c r="M141" i="13"/>
  <c r="M140" i="13" s="1"/>
  <c r="O141" i="13"/>
  <c r="O140" i="13" s="1"/>
  <c r="Q141" i="13"/>
  <c r="Q140" i="13" s="1"/>
  <c r="V141" i="13"/>
  <c r="G144" i="13"/>
  <c r="O144" i="13"/>
  <c r="V144" i="13"/>
  <c r="G145" i="13"/>
  <c r="I145" i="13"/>
  <c r="I144" i="13" s="1"/>
  <c r="K145" i="13"/>
  <c r="K144" i="13" s="1"/>
  <c r="M145" i="13"/>
  <c r="M144" i="13" s="1"/>
  <c r="O145" i="13"/>
  <c r="Q145" i="13"/>
  <c r="Q144" i="13" s="1"/>
  <c r="V145" i="13"/>
  <c r="G151" i="13"/>
  <c r="M151" i="13" s="1"/>
  <c r="I151" i="13"/>
  <c r="I150" i="13" s="1"/>
  <c r="K151" i="13"/>
  <c r="O151" i="13"/>
  <c r="Q151" i="13"/>
  <c r="Q150" i="13" s="1"/>
  <c r="V151" i="13"/>
  <c r="V150" i="13" s="1"/>
  <c r="G154" i="13"/>
  <c r="M154" i="13" s="1"/>
  <c r="I154" i="13"/>
  <c r="K154" i="13"/>
  <c r="O154" i="13"/>
  <c r="O150" i="13" s="1"/>
  <c r="Q154" i="13"/>
  <c r="V154" i="13"/>
  <c r="G155" i="13"/>
  <c r="I155" i="13"/>
  <c r="K155" i="13"/>
  <c r="M155" i="13"/>
  <c r="O155" i="13"/>
  <c r="Q155" i="13"/>
  <c r="V155" i="13"/>
  <c r="G156" i="13"/>
  <c r="I156" i="13"/>
  <c r="K156" i="13"/>
  <c r="M156" i="13"/>
  <c r="O156" i="13"/>
  <c r="Q156" i="13"/>
  <c r="V156" i="13"/>
  <c r="G157" i="13"/>
  <c r="I157" i="13"/>
  <c r="K157" i="13"/>
  <c r="M157" i="13"/>
  <c r="O157" i="13"/>
  <c r="Q157" i="13"/>
  <c r="V157" i="13"/>
  <c r="G158" i="13"/>
  <c r="M158" i="13" s="1"/>
  <c r="I158" i="13"/>
  <c r="K158" i="13"/>
  <c r="K150" i="13" s="1"/>
  <c r="O158" i="13"/>
  <c r="Q158" i="13"/>
  <c r="V158" i="13"/>
  <c r="G159" i="13"/>
  <c r="M159" i="13" s="1"/>
  <c r="I159" i="13"/>
  <c r="K159" i="13"/>
  <c r="O159" i="13"/>
  <c r="Q159" i="13"/>
  <c r="V159" i="13"/>
  <c r="G160" i="13"/>
  <c r="M160" i="13" s="1"/>
  <c r="I160" i="13"/>
  <c r="K160" i="13"/>
  <c r="O160" i="13"/>
  <c r="Q160" i="13"/>
  <c r="V160" i="13"/>
  <c r="G161" i="13"/>
  <c r="I161" i="13"/>
  <c r="K161" i="13"/>
  <c r="M161" i="13"/>
  <c r="O161" i="13"/>
  <c r="Q161" i="13"/>
  <c r="V161" i="13"/>
  <c r="G162" i="13"/>
  <c r="I162" i="13"/>
  <c r="K162" i="13"/>
  <c r="M162" i="13"/>
  <c r="O162" i="13"/>
  <c r="Q162" i="13"/>
  <c r="V162" i="13"/>
  <c r="G163" i="13"/>
  <c r="I163" i="13"/>
  <c r="K163" i="13"/>
  <c r="M163" i="13"/>
  <c r="O163" i="13"/>
  <c r="Q163" i="13"/>
  <c r="V163" i="13"/>
  <c r="G164" i="13"/>
  <c r="M164" i="13" s="1"/>
  <c r="I164" i="13"/>
  <c r="K164" i="13"/>
  <c r="O164" i="13"/>
  <c r="Q164" i="13"/>
  <c r="V164" i="13"/>
  <c r="G165" i="13"/>
  <c r="M165" i="13" s="1"/>
  <c r="I165" i="13"/>
  <c r="K165" i="13"/>
  <c r="O165" i="13"/>
  <c r="Q165" i="13"/>
  <c r="V165" i="13"/>
  <c r="G166" i="13"/>
  <c r="M166" i="13" s="1"/>
  <c r="I166" i="13"/>
  <c r="K166" i="13"/>
  <c r="O166" i="13"/>
  <c r="Q166" i="13"/>
  <c r="V166" i="13"/>
  <c r="G167" i="13"/>
  <c r="I167" i="13"/>
  <c r="K167" i="13"/>
  <c r="M167" i="13"/>
  <c r="O167" i="13"/>
  <c r="Q167" i="13"/>
  <c r="V167" i="13"/>
  <c r="G168" i="13"/>
  <c r="I168" i="13"/>
  <c r="K168" i="13"/>
  <c r="M168" i="13"/>
  <c r="O168" i="13"/>
  <c r="Q168" i="13"/>
  <c r="V168" i="13"/>
  <c r="G169" i="13"/>
  <c r="I169" i="13"/>
  <c r="K169" i="13"/>
  <c r="M169" i="13"/>
  <c r="O169" i="13"/>
  <c r="Q169" i="13"/>
  <c r="V169" i="13"/>
  <c r="G170" i="13"/>
  <c r="M170" i="13" s="1"/>
  <c r="I170" i="13"/>
  <c r="K170" i="13"/>
  <c r="O170" i="13"/>
  <c r="Q170" i="13"/>
  <c r="V170" i="13"/>
  <c r="G172" i="13"/>
  <c r="M172" i="13" s="1"/>
  <c r="I172" i="13"/>
  <c r="K172" i="13"/>
  <c r="O172" i="13"/>
  <c r="Q172" i="13"/>
  <c r="V172" i="13"/>
  <c r="G173" i="13"/>
  <c r="M173" i="13" s="1"/>
  <c r="I173" i="13"/>
  <c r="K173" i="13"/>
  <c r="O173" i="13"/>
  <c r="Q173" i="13"/>
  <c r="V173" i="13"/>
  <c r="I176" i="13"/>
  <c r="Q176" i="13"/>
  <c r="G177" i="13"/>
  <c r="G176" i="13" s="1"/>
  <c r="I177" i="13"/>
  <c r="K177" i="13"/>
  <c r="K176" i="13" s="1"/>
  <c r="M177" i="13"/>
  <c r="M176" i="13" s="1"/>
  <c r="O177" i="13"/>
  <c r="O176" i="13" s="1"/>
  <c r="Q177" i="13"/>
  <c r="V177" i="13"/>
  <c r="V176" i="13" s="1"/>
  <c r="AE181" i="13"/>
  <c r="G19" i="12"/>
  <c r="G9" i="12"/>
  <c r="AF19" i="12" s="1"/>
  <c r="I9" i="12"/>
  <c r="I8" i="12" s="1"/>
  <c r="K9" i="12"/>
  <c r="K8" i="12" s="1"/>
  <c r="M9" i="12"/>
  <c r="M8" i="12" s="1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O8" i="12" s="1"/>
  <c r="Q14" i="12"/>
  <c r="V14" i="12"/>
  <c r="G16" i="12"/>
  <c r="M16" i="12" s="1"/>
  <c r="I16" i="12"/>
  <c r="I15" i="12" s="1"/>
  <c r="K16" i="12"/>
  <c r="K15" i="12" s="1"/>
  <c r="O16" i="12"/>
  <c r="O15" i="12" s="1"/>
  <c r="Q16" i="12"/>
  <c r="Q15" i="12" s="1"/>
  <c r="V16" i="12"/>
  <c r="V15" i="12" s="1"/>
  <c r="G17" i="12"/>
  <c r="M17" i="12" s="1"/>
  <c r="I17" i="12"/>
  <c r="K17" i="12"/>
  <c r="O17" i="12"/>
  <c r="Q17" i="12"/>
  <c r="V17" i="12"/>
  <c r="AE19" i="12"/>
  <c r="I20" i="1"/>
  <c r="I19" i="1"/>
  <c r="I18" i="1"/>
  <c r="I17" i="1"/>
  <c r="F45" i="1"/>
  <c r="G45" i="1"/>
  <c r="G25" i="1" s="1"/>
  <c r="A25" i="1" s="1"/>
  <c r="H42" i="1"/>
  <c r="J28" i="1"/>
  <c r="J26" i="1"/>
  <c r="G38" i="1"/>
  <c r="F38" i="1"/>
  <c r="J23" i="1"/>
  <c r="J24" i="1"/>
  <c r="J25" i="1"/>
  <c r="J27" i="1"/>
  <c r="E24" i="1"/>
  <c r="E26" i="1"/>
  <c r="I61" i="1" l="1"/>
  <c r="J53" i="1" s="1"/>
  <c r="G26" i="1"/>
  <c r="A26" i="1"/>
  <c r="G28" i="1"/>
  <c r="G23" i="1"/>
  <c r="M8" i="13"/>
  <c r="M150" i="13"/>
  <c r="AF181" i="13"/>
  <c r="G150" i="13"/>
  <c r="M131" i="13"/>
  <c r="M130" i="13" s="1"/>
  <c r="G8" i="13"/>
  <c r="M15" i="12"/>
  <c r="G15" i="12"/>
  <c r="G8" i="12"/>
  <c r="I21" i="1"/>
  <c r="J43" i="1"/>
  <c r="J41" i="1"/>
  <c r="J40" i="1"/>
  <c r="J44" i="1"/>
  <c r="J39" i="1"/>
  <c r="J45" i="1" s="1"/>
  <c r="H45" i="1"/>
  <c r="J60" i="1" l="1"/>
  <c r="J58" i="1"/>
  <c r="J56" i="1"/>
  <c r="J57" i="1"/>
  <c r="J55" i="1"/>
  <c r="J54" i="1"/>
  <c r="J52" i="1"/>
  <c r="J59" i="1"/>
  <c r="A23" i="1"/>
  <c r="J61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9A672224-75F1-45CD-B20A-E9808FBBCB0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DCF8A5F-CE3B-4E0C-BBE6-21DC6BBE4A3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25C7268E-2691-41CE-B423-A27B099931F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3F9A0C5-5757-4AA9-A3B0-D08CE401564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<sst xmlns="http://schemas.openxmlformats.org/spreadsheetml/2006/main" count="903" uniqueCount="324">
  <si>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</si>
  <si>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</si>
  <si>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</si>
  <si>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</si>
  <si>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</si>
  <si>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</si>
  <si>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</si>
  <si>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</si>
  <si>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</si>
  <si>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</si>
  <si>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</si>
  <si>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</si>
  <si>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</si>
  <si>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</si>
  <si>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</si>
  <si>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</si>
  <si>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</si>
  <si>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</si>
  <si>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</si>
  <si>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</si>
  <si>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</si>
  <si>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</si>
  <si>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</si>
  <si>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</si>
  <si>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</si>
  <si>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</si>
  <si>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</si>
  <si>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</si>
  <si>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</si>
  <si>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</si>
  <si>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</si>
  <si>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</si>
  <si>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</si>
  <si>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</si>
  <si>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</si>
  <si>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</si>
  <si>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</si>
  <si>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</si>
  <si>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</si>
  <si>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</si>
  <si>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</si>
  <si>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</si>
  <si>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</si>
  <si>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2748_2</t>
  </si>
  <si>
    <t>Rekreační areál Riviéra Brno_sezónní zastřešení stávajících beachvolejbalových kurtů</t>
  </si>
  <si>
    <t>STAREZ - SPORT, a.s.</t>
  </si>
  <si>
    <t>Křídlovická 911/34</t>
  </si>
  <si>
    <t>Brno-Staré Brno</t>
  </si>
  <si>
    <t>60300</t>
  </si>
  <si>
    <t>26932211</t>
  </si>
  <si>
    <t>CZ26932211</t>
  </si>
  <si>
    <t>30.9.2021</t>
  </si>
  <si>
    <t>Stavba</t>
  </si>
  <si>
    <t>Ostatní a vedlejší náklady</t>
  </si>
  <si>
    <t>00</t>
  </si>
  <si>
    <t>Vedlejší a ostatní náklady</t>
  </si>
  <si>
    <t>Stavební objekt</t>
  </si>
  <si>
    <t>SO 02</t>
  </si>
  <si>
    <t>Napojení na areálový plynovod</t>
  </si>
  <si>
    <t>D.2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</si>
  <si>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</si>
  <si>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</si>
  <si>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</si>
  <si>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</si>
  <si>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</si>
  <si>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</si>
  <si>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</si>
  <si>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</si>
  <si>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</si>
  <si>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</si>
  <si>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</si>
  <si>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</si>
  <si>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99</t>
  </si>
  <si>
    <t>Staveništní přesun hmot</t>
  </si>
  <si>
    <t>M23</t>
  </si>
  <si>
    <t>Montáže potrubí</t>
  </si>
  <si>
    <t>M46</t>
  </si>
  <si>
    <t>Zemní práce při montážích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</si>
  <si>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</si>
  <si>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</si>
  <si>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</si>
  <si>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</si>
  <si>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</si>
  <si>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</si>
  <si>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</si>
  <si>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</si>
  <si>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</si>
  <si>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</si>
  <si>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</si>
  <si>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</si>
  <si>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</si>
  <si>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</si>
  <si>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</si>
  <si>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</si>
  <si>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</si>
  <si>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</si>
  <si>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</si>
  <si>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</si>
  <si>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</si>
  <si>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</si>
  <si>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</si>
  <si>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</si>
  <si>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</si>
  <si>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</si>
  <si>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</si>
  <si>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</si>
  <si>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</si>
  <si>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</si>
  <si>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</si>
  <si>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00896T</t>
  </si>
  <si>
    <t>Oplocení staveniště po celou dobu výstavby</t>
  </si>
  <si>
    <t>Soubor</t>
  </si>
  <si>
    <t>Vlastní</t>
  </si>
  <si>
    <t>Indiv</t>
  </si>
  <si>
    <t>VRN</t>
  </si>
  <si>
    <t>POL99_0</t>
  </si>
  <si>
    <t>00511 R</t>
  </si>
  <si>
    <t xml:space="preserve">Geodetické práce </t>
  </si>
  <si>
    <t>RTS 21/ II</t>
  </si>
  <si>
    <t>POL99_2</t>
  </si>
  <si>
    <t>005111020R</t>
  </si>
  <si>
    <t>Vytyčení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</si>
  <si>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</si>
  <si>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</si>
  <si>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</si>
  <si>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</si>
  <si>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</si>
  <si>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</si>
  <si>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</si>
  <si>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</si>
  <si>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</si>
  <si>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</si>
  <si>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SUM</t>
  </si>
  <si>
    <t>END</t>
  </si>
  <si>
    <t>Položkový soupis prací a dodávek</t>
  </si>
  <si>
    <t>111301111R00</t>
  </si>
  <si>
    <t>Sejmutí drnu sejmutí drnu tl. do 100 mm s nařezáním, vyrýpnutím, zvednutím, přemístěním a složením na vzdálenost do 50 m nebo s naložením na dopravní prostředek</t>
  </si>
  <si>
    <t>m2</t>
  </si>
  <si>
    <t>823-1</t>
  </si>
  <si>
    <t>Práce</t>
  </si>
  <si>
    <t>POL1_</t>
  </si>
  <si>
    <t>tl. do 10 cm s nařezáním, vyrýpnutím, zvednutím, přemístěním a složením na vzdálenost do 50 m nebo s naložením na dopravní prostředek,</t>
  </si>
  <si>
    <t>SPI</t>
  </si>
  <si>
    <t xml:space="preserve">sejmutí drnu tl.100 mm : </t>
  </si>
  <si>
    <t>VV</t>
  </si>
  <si>
    <t>136,00*1,00</t>
  </si>
  <si>
    <t>113106231R00</t>
  </si>
  <si>
    <t>Rozebrání vozovek a ploch s jakoukoliv výplní spár _x000D_
 v jakékoliv ploše, ze zámkové dlažky, kladených do lože z kameniva</t>
  </si>
  <si>
    <t>822-1</t>
  </si>
  <si>
    <t>s přemístěním hmot na skládku na vzdálenost do 3 m nebo s naložením na dopravní prostředek</t>
  </si>
  <si>
    <t xml:space="preserve">zpevněná plocha - zámková dlažba pro pojezd : </t>
  </si>
  <si>
    <t xml:space="preserve">rozebrání dlažby : </t>
  </si>
  <si>
    <t>14,00*2,00</t>
  </si>
  <si>
    <t>113107515R00</t>
  </si>
  <si>
    <t>Odstranění podkladů nebo krytů z kameniva hrubého drceného, v ploše jednotlivě do 50 m2, tloušťka vrstvy 150 mm</t>
  </si>
  <si>
    <t xml:space="preserve">odstranění podkladního lože pod dlažbou : </t>
  </si>
  <si>
    <t>121101101R00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</si>
  <si>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</si>
  <si>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</si>
  <si>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</si>
  <si>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</si>
  <si>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 xml:space="preserve">skrývka ornice pod drnem tl.100 mm : </t>
  </si>
  <si>
    <t>136,00*1,00*0,10</t>
  </si>
  <si>
    <t>133201101R00</t>
  </si>
  <si>
    <t>Hloubení šachet v hornině 3_x000D_
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</si>
  <si>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</si>
  <si>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 xml:space="preserve">šachta pro napojení : </t>
  </si>
  <si>
    <t>3,00*1,50*1,50</t>
  </si>
  <si>
    <t>139601102R00</t>
  </si>
  <si>
    <t>Ruční výkop jam, rýh a šachet v hornině 3</t>
  </si>
  <si>
    <t>s přehozením na vzdálenost do 5 m nebo s naložením na ruční dopravní prostředek</t>
  </si>
  <si>
    <t xml:space="preserve">rýha pro plynové potrubí : </t>
  </si>
  <si>
    <t>150,00*1,00*1,00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</si>
  <si>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</si>
  <si>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</si>
  <si>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</si>
  <si>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Začátek provozního součtu</t>
  </si>
  <si>
    <t xml:space="preserve">  150,00*1,00*1,00</t>
  </si>
  <si>
    <t>Konec provozního součtu</t>
  </si>
  <si>
    <t>150,00*0,50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</si>
  <si>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</si>
  <si>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</si>
  <si>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</si>
  <si>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 xml:space="preserve">odvoz zeminy na meziskládku : </t>
  </si>
  <si>
    <t>162701105R00</t>
  </si>
  <si>
    <t>Vodorovné přemístění výkopku z horniny 1 až 4, na vzdálenost přes 9 000  do 10 000 m</t>
  </si>
  <si>
    <t xml:space="preserve">odvoz přebytečné zeminy na skládku : </t>
  </si>
  <si>
    <t>150,00*1,00*0,40</t>
  </si>
  <si>
    <t>162701109R00</t>
  </si>
  <si>
    <t>Vodorovné přemístění výkopku příplatek k ceně za každých dalších i započatých 1 000 m přes 10 000 m_x000D_
 z horniny 1 až 4</t>
  </si>
  <si>
    <t xml:space="preserve">  150,00*1,00*0,40</t>
  </si>
  <si>
    <t>60,00*10</t>
  </si>
  <si>
    <t>162702111R00</t>
  </si>
  <si>
    <t xml:space="preserve">Vodorovné přemístění drnu vzdálenost přes 5000 do 6000 m,  </t>
  </si>
  <si>
    <t>na suchu, bez naložení na dopravní prostředek, avšak se složením,</t>
  </si>
  <si>
    <t>162702119R00</t>
  </si>
  <si>
    <t>Vodorovné přemístění drnu  , příplatek za každých dalších i započatých 1000 m</t>
  </si>
  <si>
    <t xml:space="preserve">  136,00*1,00</t>
  </si>
  <si>
    <t>136,00*4</t>
  </si>
  <si>
    <t>162702199R00</t>
  </si>
  <si>
    <t>Vodorovné přemístění drnu Poplatek za skládku drnu</t>
  </si>
  <si>
    <t>167101101R00</t>
  </si>
  <si>
    <t>Nakládání, skládání, překládání neulehlého výkopku nakládání výkopku_x000D_
 do 100 m3, z horniny 1 až 4</t>
  </si>
  <si>
    <t>171201101R00</t>
  </si>
  <si>
    <t>Uložení sypaniny do násypů nezhutněných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</si>
  <si>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</si>
  <si>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</si>
  <si>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</si>
  <si>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</si>
  <si>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</si>
  <si>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zásyp zbylého výkopu vykopanou zeminou : </t>
  </si>
  <si>
    <t>150,00*1,00*0,60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</si>
  <si>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</si>
  <si>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</si>
  <si>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</si>
  <si>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 xml:space="preserve">obsyp potrubí : </t>
  </si>
  <si>
    <t>150,00*1,00*0,30</t>
  </si>
  <si>
    <t>180402111R00</t>
  </si>
  <si>
    <t>Založení trávníku parkový trávník, výsevem, v rovině nebo na svahu do 1:5</t>
  </si>
  <si>
    <t>na půdě předem připravené s pokosením, naložením, odvozem odpadu do 20 km a se složením,</t>
  </si>
  <si>
    <t xml:space="preserve">založení trávníku : </t>
  </si>
  <si>
    <t>136,00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</si>
  <si>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</si>
  <si>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</si>
  <si>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</si>
  <si>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 xml:space="preserve">obnovení kulturní zeminy : 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</si>
  <si>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</si>
  <si>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</si>
  <si>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</si>
  <si>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185803111R00</t>
  </si>
  <si>
    <t>Ošetření trávníku v rovině nebo na svahu do 1:5</t>
  </si>
  <si>
    <t>bez ohledu na způsob založení, tj. pokosení se shrabáním, naložením shrabků na dopravní prostředek s odvezením do 20 km a se složením,</t>
  </si>
  <si>
    <t>199000005R00</t>
  </si>
  <si>
    <t>Poplatky za skládku zeminy 1- 4, skupina 17 05 04 z Katalogu odpadů</t>
  </si>
  <si>
    <t>t</t>
  </si>
  <si>
    <t>60,00*1,90</t>
  </si>
  <si>
    <t>00572410R</t>
  </si>
  <si>
    <t>směs travní parková, pro mírnou zátěž</t>
  </si>
  <si>
    <t>kg</t>
  </si>
  <si>
    <t>SPCM</t>
  </si>
  <si>
    <t>Specifikace</t>
  </si>
  <si>
    <t>POL3_</t>
  </si>
  <si>
    <t>136,00*0,09*1,15</t>
  </si>
  <si>
    <t>583314007R</t>
  </si>
  <si>
    <t>kamenivo přírodní těžené frakce 4,0 až 8,0 mm; třída E; Jihomoravský kraj</t>
  </si>
  <si>
    <t xml:space="preserve">  150,00*1,00*0,30</t>
  </si>
  <si>
    <t>45,00*1,89</t>
  </si>
  <si>
    <t>451572111R00</t>
  </si>
  <si>
    <t>Lože pod potrubí, stoky a drobné objekty z kameniva drobného těženého 0÷4 mm</t>
  </si>
  <si>
    <t>827-1</t>
  </si>
  <si>
    <t>v otevřeném výkopu,</t>
  </si>
  <si>
    <t xml:space="preserve">lože pod potrubí : </t>
  </si>
  <si>
    <t>150,00*1,00*0,10</t>
  </si>
  <si>
    <t>564851111RT2</t>
  </si>
  <si>
    <t>Podklad ze štěrkodrti s rozprostřením a zhutněním frakce 0-32 mm, tloušťka po zhutnění 150 mm</t>
  </si>
  <si>
    <t xml:space="preserve">nové podkladní lože pod dlažbou : 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</si>
  <si>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</si>
  <si>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</si>
  <si>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</si>
  <si>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 xml:space="preserve">zpětná pokládka dlažby : </t>
  </si>
  <si>
    <t>899731112R00</t>
  </si>
  <si>
    <t>Signalizační vodič CYY, 2,5 mm2</t>
  </si>
  <si>
    <t>m</t>
  </si>
  <si>
    <t xml:space="preserve">vyhledávací vodič 2x opláštěný kabel CYY 1 x 2,5 mm2 černý : </t>
  </si>
  <si>
    <t>163,00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</si>
  <si>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</si>
  <si>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</si>
  <si>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</si>
  <si>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</si>
  <si>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</si>
  <si>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 xml:space="preserve">Hmotnosti z položek s pořadovými čísly: : </t>
  </si>
  <si>
    <t xml:space="preserve">24,25,26,27,28,29, : </t>
  </si>
  <si>
    <t>Součet: : 126,08535</t>
  </si>
  <si>
    <t>230180026R00</t>
  </si>
  <si>
    <t>Montáž trub z plastických hmot PE, PP, 90 x 5,1</t>
  </si>
  <si>
    <t xml:space="preserve">potrubí : </t>
  </si>
  <si>
    <t>160,50</t>
  </si>
  <si>
    <t>230230018R00</t>
  </si>
  <si>
    <t>Hlavní tlaková zkouška vzduchem 0,6 MPa, DN 100</t>
  </si>
  <si>
    <t>230-001</t>
  </si>
  <si>
    <t>D+M elektrospojka PE 100 SDR 17,6 DN 90</t>
  </si>
  <si>
    <t xml:space="preserve">ks    </t>
  </si>
  <si>
    <t>230-002</t>
  </si>
  <si>
    <t>D+M koleno PE 100 SDR 17,6 DN 90 - 90°</t>
  </si>
  <si>
    <t>230-003</t>
  </si>
  <si>
    <t>D+M koleno PE 100 SDR 17,6 DN 90 - 60°</t>
  </si>
  <si>
    <t>230-004</t>
  </si>
  <si>
    <t>D+M T-kus PE 90</t>
  </si>
  <si>
    <t>230-005</t>
  </si>
  <si>
    <t>D+M INOX ocelové potrubí třída oceli 1.4301 (odpovídá 316L) DN 88,9 x 3,05 mm</t>
  </si>
  <si>
    <t xml:space="preserve">m     </t>
  </si>
  <si>
    <t>230-006</t>
  </si>
  <si>
    <t>D+M Koleno INOX ocel 1.4301 DN 88,9 x 3,05 mm – 90°</t>
  </si>
  <si>
    <t>230-007</t>
  </si>
  <si>
    <t>D+M Koleno INOX ocel 1.4301 DN 88,9 x 3,05 mm – 75°</t>
  </si>
  <si>
    <t>230-008</t>
  </si>
  <si>
    <t>D+M bezpečnostní tvarovka SHUCK DN 80</t>
  </si>
  <si>
    <t>230-009</t>
  </si>
  <si>
    <t>D+M INOX příruba krková navařovací DN 80, PN 16</t>
  </si>
  <si>
    <t>230-010</t>
  </si>
  <si>
    <t>D+M OTRPE - PE 100 SDR 17, profil 160*9,1 mm</t>
  </si>
  <si>
    <t>230-011</t>
  </si>
  <si>
    <t>D+M vystrojení ochranné trubky, 2x pryžová čela 160/90 a kluzná sedla</t>
  </si>
  <si>
    <t>230-012</t>
  </si>
  <si>
    <t>D+M šoupátko s PE konci DN 80/90, PN 10 se zemní soupravou, vyvedenou do poklopu</t>
  </si>
  <si>
    <t>230-013</t>
  </si>
  <si>
    <t>D+M Uzávěr - mezipřírubový KK DN 80, PN 16</t>
  </si>
  <si>
    <t>230-014</t>
  </si>
  <si>
    <t>D+M KVZ do poklopu</t>
  </si>
  <si>
    <t>230-015</t>
  </si>
  <si>
    <t>D+M Závěs potrubí DN 80 – INOX kotevní desky, závěs, objímka DN 80</t>
  </si>
  <si>
    <t>230-016</t>
  </si>
  <si>
    <t>D+M Ochrana ocelového potrubí DN 80</t>
  </si>
  <si>
    <t>Na podpůrné konstrukci z nerezových profilů z perforovaného nerez plechu otvory 30% plochy, nebo nerez tahokovu</t>
  </si>
  <si>
    <t>POP</t>
  </si>
  <si>
    <t>230-017</t>
  </si>
  <si>
    <t>D+M Vodivé pospojování ocelových částí a připojení na zemnící soustavu</t>
  </si>
  <si>
    <t>286136374R</t>
  </si>
  <si>
    <t>trubka plastová plynovodní hladká; PE100RC; SDR 17,0; PN 10; D = 93,4 mm; l = 12 000,0 mm</t>
  </si>
  <si>
    <t>160,50*1,093</t>
  </si>
  <si>
    <t>460490012RT1</t>
  </si>
  <si>
    <t>Fólie výstražná z PVC, šířka 33 cm, fólie PVC šířka 33 cm</t>
  </si>
  <si>
    <t xml:space="preserve">výstražná fólie : </t>
  </si>
  <si>
    <t>159,00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</si>
</sst>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Alignment="1">
      <alignment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sheetProtection algorithmName="SHA-512" hashValue="yVJ14F6Yh4QZ901VvEFNjbeZWOFaJ1q3nVlCHntxVpYunhYocgvV0rd/NSUdCiij0FDxKj+veW/FfuhmBTZwyA==" saltValue="Uvr5Hf6p2g1MeAsZhbnws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6" t="s">
        <v>22</v>
      </c>
      <c r="C2" s="77"/>
      <c r="D2" s="78" t="s">
        <v>43</v>
      </c>
      <c r="E2" s="236" t="s">
        <v>44</v>
      </c>
      <c r="F2" s="237"/>
      <c r="G2" s="237"/>
      <c r="H2" s="237"/>
      <c r="I2" s="237"/>
      <c r="J2" s="238"/>
      <c r="O2" s="1"/>
    </row>
    <row r="3" spans="1:15" ht="27" hidden="1" customHeight="1" x14ac:dyDescent="0.2">
      <c r="A3" s="2"/>
      <c r="B3" s="79"/>
      <c r="C3" s="77"/>
      <c r="D3" s="80"/>
      <c r="E3" s="239"/>
      <c r="F3" s="240"/>
      <c r="G3" s="240"/>
      <c r="H3" s="240"/>
      <c r="I3" s="240"/>
      <c r="J3" s="241"/>
    </row>
    <row r="4" spans="1:15" ht="23.25" customHeight="1" x14ac:dyDescent="0.2">
      <c r="A4" s="2"/>
      <c r="B4" s="81"/>
      <c r="C4" s="82"/>
      <c r="D4" s="83"/>
      <c r="E4" s="220"/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42</v>
      </c>
      <c r="D5" s="224" t="s">
        <v>45</v>
      </c>
      <c r="E5" s="225"/>
      <c r="F5" s="225"/>
      <c r="G5" s="225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6" t="s">
        <v>46</v>
      </c>
      <c r="E6" s="227"/>
      <c r="F6" s="227"/>
      <c r="G6" s="227"/>
      <c r="H6" s="18" t="s">
        <v>34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28" t="s">
        <v>47</v>
      </c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3"/>
      <c r="E11" s="243"/>
      <c r="F11" s="243"/>
      <c r="G11" s="243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2"/>
      <c r="F15" s="242"/>
      <c r="G15" s="244"/>
      <c r="H15" s="244"/>
      <c r="I15" s="244" t="s">
        <v>29</v>
      </c>
      <c r="J15" s="245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208"/>
      <c r="F16" s="209"/>
      <c r="G16" s="208"/>
      <c r="H16" s="209"/>
      <c r="I16" s="208">
        <f>SUMIF(F52:F60,A16,I52:I60)+SUMIF(F52:F60,"PSU",I52:I60)</f>
        <v>0</v>
      </c>
      <c r="J16" s="210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208"/>
      <c r="F17" s="209"/>
      <c r="G17" s="208"/>
      <c r="H17" s="209"/>
      <c r="I17" s="208">
        <f>SUMIF(F52:F60,A17,I52:I60)</f>
        <v>0</v>
      </c>
      <c r="J17" s="210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208"/>
      <c r="F18" s="209"/>
      <c r="G18" s="208"/>
      <c r="H18" s="209"/>
      <c r="I18" s="208">
        <f>SUMIF(F52:F60,A18,I52:I60)</f>
        <v>0</v>
      </c>
      <c r="J18" s="210"/>
    </row>
    <row r="19" spans="1:10" ht="23.25" customHeight="1" x14ac:dyDescent="0.2">
      <c r="A19" s="140" t="s">
        <v>78</v>
      </c>
      <c r="B19" s="38" t="s">
        <v>27</v>
      </c>
      <c r="C19" s="62"/>
      <c r="D19" s="63"/>
      <c r="E19" s="208"/>
      <c r="F19" s="209"/>
      <c r="G19" s="208"/>
      <c r="H19" s="209"/>
      <c r="I19" s="208">
        <f>SUMIF(F52:F60,A19,I52:I60)</f>
        <v>0</v>
      </c>
      <c r="J19" s="210"/>
    </row>
    <row r="20" spans="1:10" ht="23.25" customHeight="1" x14ac:dyDescent="0.2">
      <c r="A20" s="140" t="s">
        <v>79</v>
      </c>
      <c r="B20" s="38" t="s">
        <v>28</v>
      </c>
      <c r="C20" s="62"/>
      <c r="D20" s="63"/>
      <c r="E20" s="208"/>
      <c r="F20" s="209"/>
      <c r="G20" s="208"/>
      <c r="H20" s="209"/>
      <c r="I20" s="208">
        <f>SUMIF(F52:F60,A20,I52:I60)</f>
        <v>0</v>
      </c>
      <c r="J20" s="210"/>
    </row>
    <row r="21" spans="1:10" ht="23.25" customHeight="1" x14ac:dyDescent="0.2">
      <c r="A21" s="2"/>
      <c r="B21" s="48" t="s">
        <v>29</v>
      </c>
      <c r="C21" s="64"/>
      <c r="D21" s="65"/>
      <c r="E21" s="211"/>
      <c r="F21" s="246"/>
      <c r="G21" s="211"/>
      <c r="H21" s="246"/>
      <c r="I21" s="211">
        <f>SUM(I16:J20)</f>
        <v>0</v>
      </c>
      <c r="J21" s="21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4">
        <f>A23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14">
        <f>ZakladDPHSniVypocet+ZakladDPHZaklVypocet</f>
        <v>0</v>
      </c>
      <c r="H28" s="214"/>
      <c r="I28" s="214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13">
        <f>A27</f>
        <v>0</v>
      </c>
      <c r="H29" s="213"/>
      <c r="I29" s="213"/>
      <c r="J29" s="121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51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52</v>
      </c>
      <c r="C39" s="198"/>
      <c r="D39" s="198"/>
      <c r="E39" s="198"/>
      <c r="F39" s="101">
        <f>'00 00 Naklady'!AE19+'SO 02 D.2 Pol'!AE181</f>
        <v>0</v>
      </c>
      <c r="G39" s="102">
        <f>'00 00 Naklady'!AF19+'SO 02 D.2 Pol'!AF181</f>
        <v>0</v>
      </c>
      <c r="H39" s="103">
        <f t="shared" ref="H39:H44" si="1"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90">
        <v>2</v>
      </c>
      <c r="B40" s="105"/>
      <c r="C40" s="202" t="s">
        <v>53</v>
      </c>
      <c r="D40" s="202"/>
      <c r="E40" s="202"/>
      <c r="F40" s="106">
        <f>'00 00 Naklady'!AE19</f>
        <v>0</v>
      </c>
      <c r="G40" s="107">
        <f>'00 00 Naklady'!AF19</f>
        <v>0</v>
      </c>
      <c r="H40" s="107">
        <f t="shared" si="1"/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customHeight="1" x14ac:dyDescent="0.2">
      <c r="A41" s="90">
        <v>3</v>
      </c>
      <c r="B41" s="109" t="s">
        <v>54</v>
      </c>
      <c r="C41" s="198" t="s">
        <v>55</v>
      </c>
      <c r="D41" s="198"/>
      <c r="E41" s="198"/>
      <c r="F41" s="110">
        <f>'00 00 Naklady'!AE19</f>
        <v>0</v>
      </c>
      <c r="G41" s="103">
        <f>'00 00 Naklady'!AF19</f>
        <v>0</v>
      </c>
      <c r="H41" s="103">
        <f t="shared" si="1"/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90">
        <v>2</v>
      </c>
      <c r="B42" s="105"/>
      <c r="C42" s="202" t="s">
        <v>56</v>
      </c>
      <c r="D42" s="202"/>
      <c r="E42" s="202"/>
      <c r="F42" s="106"/>
      <c r="G42" s="107"/>
      <c r="H42" s="107">
        <f t="shared" si="1"/>
        <v>0</v>
      </c>
      <c r="I42" s="107"/>
      <c r="J42" s="108"/>
    </row>
    <row r="43" spans="1:10" ht="25.5" customHeight="1" x14ac:dyDescent="0.2">
      <c r="A43" s="90">
        <v>2</v>
      </c>
      <c r="B43" s="105" t="s">
        <v>57</v>
      </c>
      <c r="C43" s="202" t="s">
        <v>58</v>
      </c>
      <c r="D43" s="202"/>
      <c r="E43" s="202"/>
      <c r="F43" s="106">
        <f>'SO 02 D.2 Pol'!AE181</f>
        <v>0</v>
      </c>
      <c r="G43" s="107">
        <f>'SO 02 D.2 Pol'!AF181</f>
        <v>0</v>
      </c>
      <c r="H43" s="107">
        <f t="shared" si="1"/>
        <v>0</v>
      </c>
      <c r="I43" s="107">
        <f>F43+G43+H43</f>
        <v>0</v>
      </c>
      <c r="J43" s="108" t="str">
        <f>IF(CenaCelkemVypocet=0,"",I43/CenaCelkemVypocet*100)</f>
        <v/>
      </c>
    </row>
    <row r="44" spans="1:10" ht="25.5" customHeight="1" x14ac:dyDescent="0.2">
      <c r="A44" s="90">
        <v>3</v>
      </c>
      <c r="B44" s="109" t="s">
        <v>59</v>
      </c>
      <c r="C44" s="198" t="s">
        <v>58</v>
      </c>
      <c r="D44" s="198"/>
      <c r="E44" s="198"/>
      <c r="F44" s="110">
        <f>'SO 02 D.2 Pol'!AE181</f>
        <v>0</v>
      </c>
      <c r="G44" s="103">
        <f>'SO 02 D.2 Pol'!AF181</f>
        <v>0</v>
      </c>
      <c r="H44" s="103">
        <f t="shared" si="1"/>
        <v>0</v>
      </c>
      <c r="I44" s="103">
        <f>F44+G44+H44</f>
        <v>0</v>
      </c>
      <c r="J44" s="104" t="str">
        <f>IF(CenaCelkemVypocet=0,"",I44/CenaCelkemVypocet*100)</f>
        <v/>
      </c>
    </row>
    <row r="45" spans="1:10" ht="25.5" customHeight="1" x14ac:dyDescent="0.2">
      <c r="A45" s="90"/>
      <c r="B45" s="199" t="s">
        <v>60</v>
      </c>
      <c r="C45" s="200"/>
      <c r="D45" s="200"/>
      <c r="E45" s="201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2">
        <f>SUMIF(A39:A44,"=1",I39:I44)</f>
        <v>0</v>
      </c>
      <c r="J45" s="113">
        <f>SUMIF(A39:A44,"=1",J39:J44)</f>
        <v>0</v>
      </c>
    </row>
    <row r="49" spans="1:10" ht="15.75" x14ac:dyDescent="0.25">
      <c r="B49" s="122" t="s">
        <v>62</v>
      </c>
    </row>
    <row r="51" spans="1:10" ht="25.5" customHeight="1" x14ac:dyDescent="0.2">
      <c r="A51" s="124"/>
      <c r="B51" s="127" t="s">
        <v>17</v>
      </c>
      <c r="C51" s="127" t="s">
        <v>5</v>
      </c>
      <c r="D51" s="128"/>
      <c r="E51" s="128"/>
      <c r="F51" s="129" t="s">
        <v>63</v>
      </c>
      <c r="G51" s="129"/>
      <c r="H51" s="129"/>
      <c r="I51" s="129" t="s">
        <v>29</v>
      </c>
      <c r="J51" s="129" t="s">
        <v>0</v>
      </c>
    </row>
    <row r="52" spans="1:10" ht="36.75" customHeight="1" x14ac:dyDescent="0.2">
      <c r="A52" s="125"/>
      <c r="B52" s="130" t="s">
        <v>64</v>
      </c>
      <c r="C52" s="196" t="s">
        <v>65</v>
      </c>
      <c r="D52" s="197"/>
      <c r="E52" s="197"/>
      <c r="F52" s="136" t="s">
        <v>24</v>
      </c>
      <c r="G52" s="137"/>
      <c r="H52" s="137"/>
      <c r="I52" s="137">
        <f>'SO 02 D.2 Pol'!G8</f>
        <v>0</v>
      </c>
      <c r="J52" s="134" t="str">
        <f>IF(I61=0,"",I52/I61*100)</f>
        <v/>
      </c>
    </row>
    <row r="53" spans="1:10" ht="36.75" customHeight="1" x14ac:dyDescent="0.2">
      <c r="A53" s="125"/>
      <c r="B53" s="130" t="s">
        <v>66</v>
      </c>
      <c r="C53" s="196" t="s">
        <v>67</v>
      </c>
      <c r="D53" s="197"/>
      <c r="E53" s="197"/>
      <c r="F53" s="136" t="s">
        <v>24</v>
      </c>
      <c r="G53" s="137"/>
      <c r="H53" s="137"/>
      <c r="I53" s="137">
        <f>'SO 02 D.2 Pol'!G125</f>
        <v>0</v>
      </c>
      <c r="J53" s="134" t="str">
        <f>IF(I61=0,"",I53/I61*100)</f>
        <v/>
      </c>
    </row>
    <row r="54" spans="1:10" ht="36.75" customHeight="1" x14ac:dyDescent="0.2">
      <c r="A54" s="125"/>
      <c r="B54" s="130" t="s">
        <v>68</v>
      </c>
      <c r="C54" s="196" t="s">
        <v>69</v>
      </c>
      <c r="D54" s="197"/>
      <c r="E54" s="197"/>
      <c r="F54" s="136" t="s">
        <v>24</v>
      </c>
      <c r="G54" s="137"/>
      <c r="H54" s="137"/>
      <c r="I54" s="137">
        <f>'SO 02 D.2 Pol'!G130</f>
        <v>0</v>
      </c>
      <c r="J54" s="134" t="str">
        <f>IF(I61=0,"",I54/I61*100)</f>
        <v/>
      </c>
    </row>
    <row r="55" spans="1:10" ht="36.75" customHeight="1" x14ac:dyDescent="0.2">
      <c r="A55" s="125"/>
      <c r="B55" s="130" t="s">
        <v>70</v>
      </c>
      <c r="C55" s="196" t="s">
        <v>71</v>
      </c>
      <c r="D55" s="197"/>
      <c r="E55" s="197"/>
      <c r="F55" s="136" t="s">
        <v>24</v>
      </c>
      <c r="G55" s="137"/>
      <c r="H55" s="137"/>
      <c r="I55" s="137">
        <f>'SO 02 D.2 Pol'!G140</f>
        <v>0</v>
      </c>
      <c r="J55" s="134" t="str">
        <f>IF(I61=0,"",I55/I61*100)</f>
        <v/>
      </c>
    </row>
    <row r="56" spans="1:10" ht="36.75" customHeight="1" x14ac:dyDescent="0.2">
      <c r="A56" s="125"/>
      <c r="B56" s="130" t="s">
        <v>72</v>
      </c>
      <c r="C56" s="196" t="s">
        <v>73</v>
      </c>
      <c r="D56" s="197"/>
      <c r="E56" s="197"/>
      <c r="F56" s="136" t="s">
        <v>24</v>
      </c>
      <c r="G56" s="137"/>
      <c r="H56" s="137"/>
      <c r="I56" s="137">
        <f>'SO 02 D.2 Pol'!G144</f>
        <v>0</v>
      </c>
      <c r="J56" s="134" t="str">
        <f>IF(I61=0,"",I56/I61*100)</f>
        <v/>
      </c>
    </row>
    <row r="57" spans="1:10" ht="36.75" customHeight="1" x14ac:dyDescent="0.2">
      <c r="A57" s="125"/>
      <c r="B57" s="130" t="s">
        <v>74</v>
      </c>
      <c r="C57" s="196" t="s">
        <v>75</v>
      </c>
      <c r="D57" s="197"/>
      <c r="E57" s="197"/>
      <c r="F57" s="136" t="s">
        <v>26</v>
      </c>
      <c r="G57" s="137"/>
      <c r="H57" s="137"/>
      <c r="I57" s="137">
        <f>'SO 02 D.2 Pol'!G150</f>
        <v>0</v>
      </c>
      <c r="J57" s="134" t="str">
        <f>IF(I61=0,"",I57/I61*100)</f>
        <v/>
      </c>
    </row>
    <row r="58" spans="1:10" ht="36.75" customHeight="1" x14ac:dyDescent="0.2">
      <c r="A58" s="125"/>
      <c r="B58" s="130" t="s">
        <v>76</v>
      </c>
      <c r="C58" s="196" t="s">
        <v>77</v>
      </c>
      <c r="D58" s="197"/>
      <c r="E58" s="197"/>
      <c r="F58" s="136" t="s">
        <v>26</v>
      </c>
      <c r="G58" s="137"/>
      <c r="H58" s="137"/>
      <c r="I58" s="137">
        <f>'SO 02 D.2 Pol'!G176</f>
        <v>0</v>
      </c>
      <c r="J58" s="134" t="str">
        <f>IF(I61=0,"",I58/I61*100)</f>
        <v/>
      </c>
    </row>
    <row r="59" spans="1:10" ht="36.75" customHeight="1" x14ac:dyDescent="0.2">
      <c r="A59" s="125"/>
      <c r="B59" s="130" t="s">
        <v>78</v>
      </c>
      <c r="C59" s="196" t="s">
        <v>27</v>
      </c>
      <c r="D59" s="197"/>
      <c r="E59" s="197"/>
      <c r="F59" s="136" t="s">
        <v>78</v>
      </c>
      <c r="G59" s="137"/>
      <c r="H59" s="137"/>
      <c r="I59" s="137">
        <f>'00 00 Naklady'!G8</f>
        <v>0</v>
      </c>
      <c r="J59" s="134" t="str">
        <f>IF(I61=0,"",I59/I61*100)</f>
        <v/>
      </c>
    </row>
    <row r="60" spans="1:10" ht="36.75" customHeight="1" x14ac:dyDescent="0.2">
      <c r="A60" s="125"/>
      <c r="B60" s="130" t="s">
        <v>79</v>
      </c>
      <c r="C60" s="196" t="s">
        <v>28</v>
      </c>
      <c r="D60" s="197"/>
      <c r="E60" s="197"/>
      <c r="F60" s="136" t="s">
        <v>79</v>
      </c>
      <c r="G60" s="137"/>
      <c r="H60" s="137"/>
      <c r="I60" s="137">
        <f>'00 00 Naklady'!G15</f>
        <v>0</v>
      </c>
      <c r="J60" s="134" t="str">
        <f>IF(I61=0,"",I60/I61*100)</f>
        <v/>
      </c>
    </row>
    <row r="61" spans="1:10" ht="25.5" customHeight="1" x14ac:dyDescent="0.2">
      <c r="A61" s="126"/>
      <c r="B61" s="131" t="s">
        <v>1</v>
      </c>
      <c r="C61" s="132"/>
      <c r="D61" s="133"/>
      <c r="E61" s="133"/>
      <c r="F61" s="138"/>
      <c r="G61" s="139"/>
      <c r="H61" s="139"/>
      <c r="I61" s="139">
        <f>SUM(I52:I60)</f>
        <v>0</v>
      </c>
      <c r="J61" s="135">
        <f>SUM(J52:J60)</f>
        <v>0</v>
      </c>
    </row>
    <row r="62" spans="1:10" x14ac:dyDescent="0.2">
      <c r="F62" s="88"/>
      <c r="G62" s="88"/>
      <c r="H62" s="88"/>
      <c r="I62" s="88"/>
      <c r="J62" s="89"/>
    </row>
    <row r="63" spans="1:10" x14ac:dyDescent="0.2">
      <c r="F63" s="88"/>
      <c r="G63" s="88"/>
      <c r="H63" s="88"/>
      <c r="I63" s="88"/>
      <c r="J63" s="89"/>
    </row>
    <row r="64" spans="1:10" x14ac:dyDescent="0.2">
      <c r="F64" s="88"/>
      <c r="G64" s="88"/>
      <c r="H64" s="88"/>
      <c r="I64" s="88"/>
      <c r="J64" s="89"/>
    </row>
  </sheetData>
  <sheetProtection algorithmName="SHA-512" hashValue="cnCxGz6ehPNRIi4IGGEBwTPek6hGGxHPiPQEJxOcCwysEkOJshgr6gVlQsKBMtlbY1d/GNalQea5KS7doEaOaA==" saltValue="qvmaCn+7BHesaXhOfio0b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algorithmName="SHA-512" hashValue="k+206Wjgsu6yVgUG8pJge/kg0WT+3v/suLD6f5H07x6Nl6kY4J7U0VtFQdAPcQz5bqUu4r6/MCXvmP5yO9+VBQ==" saltValue="QcllnzOTy7MxBzRGDl20J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87BC7-3C8D-4C79-A712-46072BB693B0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80</v>
      </c>
      <c r="B1" s="251"/>
      <c r="C1" s="251"/>
      <c r="D1" s="251"/>
      <c r="E1" s="251"/>
      <c r="F1" s="251"/>
      <c r="G1" s="251"/>
      <c r="AG1" t="s">
        <v>81</v>
      </c>
    </row>
    <row r="2" spans="1:60" ht="24.95" customHeight="1" x14ac:dyDescent="0.2">
      <c r="A2" s="141" t="s">
        <v>7</v>
      </c>
      <c r="B2" s="49" t="s">
        <v>43</v>
      </c>
      <c r="C2" s="252" t="s">
        <v>44</v>
      </c>
      <c r="D2" s="253"/>
      <c r="E2" s="253"/>
      <c r="F2" s="253"/>
      <c r="G2" s="254"/>
      <c r="AG2" t="s">
        <v>82</v>
      </c>
    </row>
    <row r="3" spans="1:60" ht="24.95" customHeight="1" x14ac:dyDescent="0.2">
      <c r="A3" s="141" t="s">
        <v>8</v>
      </c>
      <c r="B3" s="49" t="s">
        <v>54</v>
      </c>
      <c r="C3" s="252" t="s">
        <v>55</v>
      </c>
      <c r="D3" s="253"/>
      <c r="E3" s="253"/>
      <c r="F3" s="253"/>
      <c r="G3" s="254"/>
      <c r="AC3" s="123" t="s">
        <v>83</v>
      </c>
      <c r="AG3" t="s">
        <v>84</v>
      </c>
    </row>
    <row r="4" spans="1:60" ht="24.95" customHeight="1" x14ac:dyDescent="0.2">
      <c r="A4" s="142" t="s">
        <v>9</v>
      </c>
      <c r="B4" s="143" t="s">
        <v>54</v>
      </c>
      <c r="C4" s="255" t="s">
        <v>55</v>
      </c>
      <c r="D4" s="256"/>
      <c r="E4" s="256"/>
      <c r="F4" s="256"/>
      <c r="G4" s="257"/>
      <c r="AG4" t="s">
        <v>85</v>
      </c>
    </row>
    <row r="5" spans="1:60" x14ac:dyDescent="0.2">
      <c r="D5" s="10"/>
    </row>
    <row r="6" spans="1:60" ht="38.25" x14ac:dyDescent="0.2">
      <c r="A6" s="145" t="s">
        <v>86</v>
      </c>
      <c r="B6" s="147" t="s">
        <v>87</v>
      </c>
      <c r="C6" s="147" t="s">
        <v>88</v>
      </c>
      <c r="D6" s="146" t="s">
        <v>89</v>
      </c>
      <c r="E6" s="145" t="s">
        <v>90</v>
      </c>
      <c r="F6" s="144" t="s">
        <v>91</v>
      </c>
      <c r="G6" s="145" t="s">
        <v>29</v>
      </c>
      <c r="H6" s="148" t="s">
        <v>30</v>
      </c>
      <c r="I6" s="148" t="s">
        <v>92</v>
      </c>
      <c r="J6" s="148" t="s">
        <v>31</v>
      </c>
      <c r="K6" s="148" t="s">
        <v>93</v>
      </c>
      <c r="L6" s="148" t="s">
        <v>94</v>
      </c>
      <c r="M6" s="148" t="s">
        <v>95</v>
      </c>
      <c r="N6" s="148" t="s">
        <v>96</v>
      </c>
      <c r="O6" s="148" t="s">
        <v>97</v>
      </c>
      <c r="P6" s="148" t="s">
        <v>98</v>
      </c>
      <c r="Q6" s="148" t="s">
        <v>99</v>
      </c>
      <c r="R6" s="148" t="s">
        <v>100</v>
      </c>
      <c r="S6" s="148" t="s">
        <v>101</v>
      </c>
      <c r="T6" s="148" t="s">
        <v>102</v>
      </c>
      <c r="U6" s="148" t="s">
        <v>103</v>
      </c>
      <c r="V6" s="148" t="s">
        <v>104</v>
      </c>
      <c r="W6" s="148" t="s">
        <v>105</v>
      </c>
      <c r="X6" s="148" t="s">
        <v>106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107</v>
      </c>
      <c r="B8" s="161" t="s">
        <v>78</v>
      </c>
      <c r="C8" s="181" t="s">
        <v>27</v>
      </c>
      <c r="D8" s="162"/>
      <c r="E8" s="163"/>
      <c r="F8" s="164"/>
      <c r="G8" s="164">
        <f>SUMIF(AG9:AG14,"&lt;&gt;NOR",G9:G14)</f>
        <v>0</v>
      </c>
      <c r="H8" s="164"/>
      <c r="I8" s="164">
        <f>SUM(I9:I14)</f>
        <v>0</v>
      </c>
      <c r="J8" s="164"/>
      <c r="K8" s="164">
        <f>SUM(K9:K14)</f>
        <v>0</v>
      </c>
      <c r="L8" s="164"/>
      <c r="M8" s="164">
        <f>SUM(M9:M14)</f>
        <v>0</v>
      </c>
      <c r="N8" s="164"/>
      <c r="O8" s="164">
        <f>SUM(O9:O14)</f>
        <v>0</v>
      </c>
      <c r="P8" s="164"/>
      <c r="Q8" s="164">
        <f>SUM(Q9:Q14)</f>
        <v>0</v>
      </c>
      <c r="R8" s="164"/>
      <c r="S8" s="164"/>
      <c r="T8" s="165"/>
      <c r="U8" s="159"/>
      <c r="V8" s="159">
        <f>SUM(V9:V14)</f>
        <v>0</v>
      </c>
      <c r="W8" s="159"/>
      <c r="X8" s="159"/>
      <c r="AG8" t="s">
        <v>108</v>
      </c>
    </row>
    <row r="9" spans="1:60" outlineLevel="1" x14ac:dyDescent="0.2">
      <c r="A9" s="173">
        <v>1</v>
      </c>
      <c r="B9" s="174" t="s">
        <v>109</v>
      </c>
      <c r="C9" s="182" t="s">
        <v>110</v>
      </c>
      <c r="D9" s="175" t="s">
        <v>111</v>
      </c>
      <c r="E9" s="176">
        <v>1</v>
      </c>
      <c r="F9" s="177"/>
      <c r="G9" s="178">
        <f t="shared" ref="G9:G14" si="0">ROUND(E9*F9,2)</f>
        <v>0</v>
      </c>
      <c r="H9" s="177"/>
      <c r="I9" s="178">
        <f t="shared" ref="I9:I14" si="1">ROUND(E9*H9,2)</f>
        <v>0</v>
      </c>
      <c r="J9" s="177"/>
      <c r="K9" s="178">
        <f t="shared" ref="K9:K14" si="2">ROUND(E9*J9,2)</f>
        <v>0</v>
      </c>
      <c r="L9" s="178">
        <v>21</v>
      </c>
      <c r="M9" s="178">
        <f t="shared" ref="M9:M14" si="3">G9*(1+L9/100)</f>
        <v>0</v>
      </c>
      <c r="N9" s="178">
        <v>0</v>
      </c>
      <c r="O9" s="178">
        <f t="shared" ref="O9:O14" si="4">ROUND(E9*N9,2)</f>
        <v>0</v>
      </c>
      <c r="P9" s="178">
        <v>0</v>
      </c>
      <c r="Q9" s="178">
        <f t="shared" ref="Q9:Q14" si="5">ROUND(E9*P9,2)</f>
        <v>0</v>
      </c>
      <c r="R9" s="178"/>
      <c r="S9" s="178" t="s">
        <v>112</v>
      </c>
      <c r="T9" s="179" t="s">
        <v>113</v>
      </c>
      <c r="U9" s="158">
        <v>0</v>
      </c>
      <c r="V9" s="158">
        <f t="shared" ref="V9:V14" si="6">ROUND(E9*U9,2)</f>
        <v>0</v>
      </c>
      <c r="W9" s="158"/>
      <c r="X9" s="158" t="s">
        <v>114</v>
      </c>
      <c r="Y9" s="149"/>
      <c r="Z9" s="149"/>
      <c r="AA9" s="149"/>
      <c r="AB9" s="149"/>
      <c r="AC9" s="149"/>
      <c r="AD9" s="149"/>
      <c r="AE9" s="149"/>
      <c r="AF9" s="149"/>
      <c r="AG9" s="149" t="s">
        <v>115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73">
        <v>2</v>
      </c>
      <c r="B10" s="174" t="s">
        <v>116</v>
      </c>
      <c r="C10" s="182" t="s">
        <v>117</v>
      </c>
      <c r="D10" s="175" t="s">
        <v>111</v>
      </c>
      <c r="E10" s="176">
        <v>1</v>
      </c>
      <c r="F10" s="177"/>
      <c r="G10" s="178">
        <f t="shared" si="0"/>
        <v>0</v>
      </c>
      <c r="H10" s="177"/>
      <c r="I10" s="178">
        <f t="shared" si="1"/>
        <v>0</v>
      </c>
      <c r="J10" s="177"/>
      <c r="K10" s="178">
        <f t="shared" si="2"/>
        <v>0</v>
      </c>
      <c r="L10" s="178">
        <v>21</v>
      </c>
      <c r="M10" s="178">
        <f t="shared" si="3"/>
        <v>0</v>
      </c>
      <c r="N10" s="178">
        <v>0</v>
      </c>
      <c r="O10" s="178">
        <f t="shared" si="4"/>
        <v>0</v>
      </c>
      <c r="P10" s="178">
        <v>0</v>
      </c>
      <c r="Q10" s="178">
        <f t="shared" si="5"/>
        <v>0</v>
      </c>
      <c r="R10" s="178"/>
      <c r="S10" s="178" t="s">
        <v>118</v>
      </c>
      <c r="T10" s="179" t="s">
        <v>113</v>
      </c>
      <c r="U10" s="158">
        <v>0</v>
      </c>
      <c r="V10" s="158">
        <f t="shared" si="6"/>
        <v>0</v>
      </c>
      <c r="W10" s="158"/>
      <c r="X10" s="158" t="s">
        <v>114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119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73">
        <v>3</v>
      </c>
      <c r="B11" s="174" t="s">
        <v>120</v>
      </c>
      <c r="C11" s="182" t="s">
        <v>121</v>
      </c>
      <c r="D11" s="175" t="s">
        <v>111</v>
      </c>
      <c r="E11" s="176">
        <v>1</v>
      </c>
      <c r="F11" s="177"/>
      <c r="G11" s="178">
        <f t="shared" si="0"/>
        <v>0</v>
      </c>
      <c r="H11" s="177"/>
      <c r="I11" s="178">
        <f t="shared" si="1"/>
        <v>0</v>
      </c>
      <c r="J11" s="177"/>
      <c r="K11" s="178">
        <f t="shared" si="2"/>
        <v>0</v>
      </c>
      <c r="L11" s="178">
        <v>21</v>
      </c>
      <c r="M11" s="178">
        <f t="shared" si="3"/>
        <v>0</v>
      </c>
      <c r="N11" s="178">
        <v>0</v>
      </c>
      <c r="O11" s="178">
        <f t="shared" si="4"/>
        <v>0</v>
      </c>
      <c r="P11" s="178">
        <v>0</v>
      </c>
      <c r="Q11" s="178">
        <f t="shared" si="5"/>
        <v>0</v>
      </c>
      <c r="R11" s="178"/>
      <c r="S11" s="178" t="s">
        <v>118</v>
      </c>
      <c r="T11" s="179" t="s">
        <v>113</v>
      </c>
      <c r="U11" s="158">
        <v>0</v>
      </c>
      <c r="V11" s="158">
        <f t="shared" si="6"/>
        <v>0</v>
      </c>
      <c r="W11" s="158"/>
      <c r="X11" s="158" t="s">
        <v>114</v>
      </c>
      <c r="Y11" s="149"/>
      <c r="Z11" s="149"/>
      <c r="AA11" s="149"/>
      <c r="AB11" s="149"/>
      <c r="AC11" s="149"/>
      <c r="AD11" s="149"/>
      <c r="AE11" s="149"/>
      <c r="AF11" s="149"/>
      <c r="AG11" s="149" t="s">
        <v>119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73">
        <v>4</v>
      </c>
      <c r="B12" s="174" t="s">
        <v>122</v>
      </c>
      <c r="C12" s="182" t="s">
        <v>123</v>
      </c>
      <c r="D12" s="175" t="s">
        <v>111</v>
      </c>
      <c r="E12" s="176">
        <v>1</v>
      </c>
      <c r="F12" s="177"/>
      <c r="G12" s="178">
        <f t="shared" si="0"/>
        <v>0</v>
      </c>
      <c r="H12" s="177"/>
      <c r="I12" s="178">
        <f t="shared" si="1"/>
        <v>0</v>
      </c>
      <c r="J12" s="177"/>
      <c r="K12" s="178">
        <f t="shared" si="2"/>
        <v>0</v>
      </c>
      <c r="L12" s="178">
        <v>21</v>
      </c>
      <c r="M12" s="178">
        <f t="shared" si="3"/>
        <v>0</v>
      </c>
      <c r="N12" s="178">
        <v>0</v>
      </c>
      <c r="O12" s="178">
        <f t="shared" si="4"/>
        <v>0</v>
      </c>
      <c r="P12" s="178">
        <v>0</v>
      </c>
      <c r="Q12" s="178">
        <f t="shared" si="5"/>
        <v>0</v>
      </c>
      <c r="R12" s="178"/>
      <c r="S12" s="178" t="s">
        <v>118</v>
      </c>
      <c r="T12" s="179" t="s">
        <v>113</v>
      </c>
      <c r="U12" s="158">
        <v>0</v>
      </c>
      <c r="V12" s="158">
        <f t="shared" si="6"/>
        <v>0</v>
      </c>
      <c r="W12" s="158"/>
      <c r="X12" s="158" t="s">
        <v>114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119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73">
        <v>5</v>
      </c>
      <c r="B13" s="174" t="s">
        <v>124</v>
      </c>
      <c r="C13" s="182" t="s">
        <v>125</v>
      </c>
      <c r="D13" s="175" t="s">
        <v>111</v>
      </c>
      <c r="E13" s="176">
        <v>1</v>
      </c>
      <c r="F13" s="177"/>
      <c r="G13" s="178">
        <f t="shared" si="0"/>
        <v>0</v>
      </c>
      <c r="H13" s="177"/>
      <c r="I13" s="178">
        <f t="shared" si="1"/>
        <v>0</v>
      </c>
      <c r="J13" s="177"/>
      <c r="K13" s="178">
        <f t="shared" si="2"/>
        <v>0</v>
      </c>
      <c r="L13" s="178">
        <v>21</v>
      </c>
      <c r="M13" s="178">
        <f t="shared" si="3"/>
        <v>0</v>
      </c>
      <c r="N13" s="178">
        <v>0</v>
      </c>
      <c r="O13" s="178">
        <f t="shared" si="4"/>
        <v>0</v>
      </c>
      <c r="P13" s="178">
        <v>0</v>
      </c>
      <c r="Q13" s="178">
        <f t="shared" si="5"/>
        <v>0</v>
      </c>
      <c r="R13" s="178"/>
      <c r="S13" s="178" t="s">
        <v>118</v>
      </c>
      <c r="T13" s="179" t="s">
        <v>113</v>
      </c>
      <c r="U13" s="158">
        <v>0</v>
      </c>
      <c r="V13" s="158">
        <f t="shared" si="6"/>
        <v>0</v>
      </c>
      <c r="W13" s="158"/>
      <c r="X13" s="158" t="s">
        <v>114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119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73">
        <v>6</v>
      </c>
      <c r="B14" s="174" t="s">
        <v>126</v>
      </c>
      <c r="C14" s="182" t="s">
        <v>127</v>
      </c>
      <c r="D14" s="175" t="s">
        <v>111</v>
      </c>
      <c r="E14" s="176">
        <v>1</v>
      </c>
      <c r="F14" s="177"/>
      <c r="G14" s="178">
        <f t="shared" si="0"/>
        <v>0</v>
      </c>
      <c r="H14" s="177"/>
      <c r="I14" s="178">
        <f t="shared" si="1"/>
        <v>0</v>
      </c>
      <c r="J14" s="177"/>
      <c r="K14" s="178">
        <f t="shared" si="2"/>
        <v>0</v>
      </c>
      <c r="L14" s="178">
        <v>21</v>
      </c>
      <c r="M14" s="178">
        <f t="shared" si="3"/>
        <v>0</v>
      </c>
      <c r="N14" s="178">
        <v>0</v>
      </c>
      <c r="O14" s="178">
        <f t="shared" si="4"/>
        <v>0</v>
      </c>
      <c r="P14" s="178">
        <v>0</v>
      </c>
      <c r="Q14" s="178">
        <f t="shared" si="5"/>
        <v>0</v>
      </c>
      <c r="R14" s="178"/>
      <c r="S14" s="178" t="s">
        <v>118</v>
      </c>
      <c r="T14" s="179" t="s">
        <v>113</v>
      </c>
      <c r="U14" s="158">
        <v>0</v>
      </c>
      <c r="V14" s="158">
        <f t="shared" si="6"/>
        <v>0</v>
      </c>
      <c r="W14" s="158"/>
      <c r="X14" s="158" t="s">
        <v>114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119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x14ac:dyDescent="0.2">
      <c r="A15" s="160" t="s">
        <v>107</v>
      </c>
      <c r="B15" s="161" t="s">
        <v>79</v>
      </c>
      <c r="C15" s="181" t="s">
        <v>28</v>
      </c>
      <c r="D15" s="162"/>
      <c r="E15" s="163"/>
      <c r="F15" s="164"/>
      <c r="G15" s="164">
        <f>SUMIF(AG16:AG17,"&lt;&gt;NOR",G16:G17)</f>
        <v>0</v>
      </c>
      <c r="H15" s="164"/>
      <c r="I15" s="164">
        <f>SUM(I16:I17)</f>
        <v>0</v>
      </c>
      <c r="J15" s="164"/>
      <c r="K15" s="164">
        <f>SUM(K16:K17)</f>
        <v>0</v>
      </c>
      <c r="L15" s="164"/>
      <c r="M15" s="164">
        <f>SUM(M16:M17)</f>
        <v>0</v>
      </c>
      <c r="N15" s="164"/>
      <c r="O15" s="164">
        <f>SUM(O16:O17)</f>
        <v>0</v>
      </c>
      <c r="P15" s="164"/>
      <c r="Q15" s="164">
        <f>SUM(Q16:Q17)</f>
        <v>0</v>
      </c>
      <c r="R15" s="164"/>
      <c r="S15" s="164"/>
      <c r="T15" s="165"/>
      <c r="U15" s="159"/>
      <c r="V15" s="159">
        <f>SUM(V16:V17)</f>
        <v>0</v>
      </c>
      <c r="W15" s="159"/>
      <c r="X15" s="159"/>
      <c r="AG15" t="s">
        <v>108</v>
      </c>
    </row>
    <row r="16" spans="1:60" outlineLevel="1" x14ac:dyDescent="0.2">
      <c r="A16" s="173">
        <v>7</v>
      </c>
      <c r="B16" s="174" t="s">
        <v>128</v>
      </c>
      <c r="C16" s="182" t="s">
        <v>129</v>
      </c>
      <c r="D16" s="175" t="s">
        <v>111</v>
      </c>
      <c r="E16" s="176">
        <v>1</v>
      </c>
      <c r="F16" s="177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21</v>
      </c>
      <c r="M16" s="178">
        <f>G16*(1+L16/100)</f>
        <v>0</v>
      </c>
      <c r="N16" s="178">
        <v>0</v>
      </c>
      <c r="O16" s="178">
        <f>ROUND(E16*N16,2)</f>
        <v>0</v>
      </c>
      <c r="P16" s="178">
        <v>0</v>
      </c>
      <c r="Q16" s="178">
        <f>ROUND(E16*P16,2)</f>
        <v>0</v>
      </c>
      <c r="R16" s="178"/>
      <c r="S16" s="178" t="s">
        <v>118</v>
      </c>
      <c r="T16" s="179" t="s">
        <v>113</v>
      </c>
      <c r="U16" s="158">
        <v>0</v>
      </c>
      <c r="V16" s="158">
        <f>ROUND(E16*U16,2)</f>
        <v>0</v>
      </c>
      <c r="W16" s="158"/>
      <c r="X16" s="158" t="s">
        <v>114</v>
      </c>
      <c r="Y16" s="149"/>
      <c r="Z16" s="149"/>
      <c r="AA16" s="149"/>
      <c r="AB16" s="149"/>
      <c r="AC16" s="149"/>
      <c r="AD16" s="149"/>
      <c r="AE16" s="149"/>
      <c r="AF16" s="149"/>
      <c r="AG16" s="149" t="s">
        <v>119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66">
        <v>8</v>
      </c>
      <c r="B17" s="167" t="s">
        <v>130</v>
      </c>
      <c r="C17" s="183" t="s">
        <v>131</v>
      </c>
      <c r="D17" s="168" t="s">
        <v>111</v>
      </c>
      <c r="E17" s="169">
        <v>1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1"/>
      <c r="S17" s="171" t="s">
        <v>118</v>
      </c>
      <c r="T17" s="172" t="s">
        <v>113</v>
      </c>
      <c r="U17" s="158">
        <v>0</v>
      </c>
      <c r="V17" s="158">
        <f>ROUND(E17*U17,2)</f>
        <v>0</v>
      </c>
      <c r="W17" s="158"/>
      <c r="X17" s="158" t="s">
        <v>114</v>
      </c>
      <c r="Y17" s="149"/>
      <c r="Z17" s="149"/>
      <c r="AA17" s="149"/>
      <c r="AB17" s="149"/>
      <c r="AC17" s="149"/>
      <c r="AD17" s="149"/>
      <c r="AE17" s="149"/>
      <c r="AF17" s="149"/>
      <c r="AG17" s="149" t="s">
        <v>119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x14ac:dyDescent="0.2">
      <c r="A18" s="3"/>
      <c r="B18" s="4"/>
      <c r="C18" s="184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E18">
        <v>15</v>
      </c>
      <c r="AF18">
        <v>21</v>
      </c>
      <c r="AG18" t="s">
        <v>94</v>
      </c>
    </row>
    <row r="19" spans="1:60" x14ac:dyDescent="0.2">
      <c r="A19" s="152"/>
      <c r="B19" s="153" t="s">
        <v>29</v>
      </c>
      <c r="C19" s="185"/>
      <c r="D19" s="154"/>
      <c r="E19" s="155"/>
      <c r="F19" s="155"/>
      <c r="G19" s="180">
        <f>G8+G15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AE19">
        <f>SUMIF(L7:L17,AE18,G7:G17)</f>
        <v>0</v>
      </c>
      <c r="AF19">
        <f>SUMIF(L7:L17,AF18,G7:G17)</f>
        <v>0</v>
      </c>
      <c r="AG19" t="s">
        <v>132</v>
      </c>
    </row>
    <row r="20" spans="1:60" x14ac:dyDescent="0.2">
      <c r="C20" s="186"/>
      <c r="D20" s="10"/>
      <c r="AG20" t="s">
        <v>133</v>
      </c>
    </row>
    <row r="21" spans="1:60" x14ac:dyDescent="0.2">
      <c r="D21" s="10"/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f4QGFomZIOXKWicw5/uMtoqFBIBmfgoENkgvs0HiLlyFhJImRbtfWBytixwIv5uKuN4vnxS8HkfKyv8bBuk9w==" saltValue="PdJs3n6lTbyFnkzW98CjV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6F933-6A2C-4D41-8602-3694E2150C3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1" t="s">
        <v>134</v>
      </c>
      <c r="B1" s="251"/>
      <c r="C1" s="251"/>
      <c r="D1" s="251"/>
      <c r="E1" s="251"/>
      <c r="F1" s="251"/>
      <c r="G1" s="251"/>
      <c r="AG1" t="s">
        <v>81</v>
      </c>
    </row>
    <row r="2" spans="1:60" ht="24.95" customHeight="1" x14ac:dyDescent="0.2">
      <c r="A2" s="141" t="s">
        <v>7</v>
      </c>
      <c r="B2" s="49" t="s">
        <v>43</v>
      </c>
      <c r="C2" s="252" t="s">
        <v>44</v>
      </c>
      <c r="D2" s="253"/>
      <c r="E2" s="253"/>
      <c r="F2" s="253"/>
      <c r="G2" s="254"/>
      <c r="AG2" t="s">
        <v>82</v>
      </c>
    </row>
    <row r="3" spans="1:60" ht="24.95" customHeight="1" x14ac:dyDescent="0.2">
      <c r="A3" s="141" t="s">
        <v>8</v>
      </c>
      <c r="B3" s="49" t="s">
        <v>57</v>
      </c>
      <c r="C3" s="252" t="s">
        <v>58</v>
      </c>
      <c r="D3" s="253"/>
      <c r="E3" s="253"/>
      <c r="F3" s="253"/>
      <c r="G3" s="254"/>
      <c r="AC3" s="123" t="s">
        <v>82</v>
      </c>
      <c r="AG3" t="s">
        <v>84</v>
      </c>
    </row>
    <row r="4" spans="1:60" ht="24.95" customHeight="1" x14ac:dyDescent="0.2">
      <c r="A4" s="142" t="s">
        <v>9</v>
      </c>
      <c r="B4" s="143" t="s">
        <v>59</v>
      </c>
      <c r="C4" s="255" t="s">
        <v>58</v>
      </c>
      <c r="D4" s="256"/>
      <c r="E4" s="256"/>
      <c r="F4" s="256"/>
      <c r="G4" s="257"/>
      <c r="AG4" t="s">
        <v>85</v>
      </c>
    </row>
    <row r="5" spans="1:60" x14ac:dyDescent="0.2">
      <c r="D5" s="10"/>
    </row>
    <row r="6" spans="1:60" ht="38.25" x14ac:dyDescent="0.2">
      <c r="A6" s="145" t="s">
        <v>86</v>
      </c>
      <c r="B6" s="147" t="s">
        <v>87</v>
      </c>
      <c r="C6" s="147" t="s">
        <v>88</v>
      </c>
      <c r="D6" s="146" t="s">
        <v>89</v>
      </c>
      <c r="E6" s="145" t="s">
        <v>90</v>
      </c>
      <c r="F6" s="144" t="s">
        <v>91</v>
      </c>
      <c r="G6" s="145" t="s">
        <v>29</v>
      </c>
      <c r="H6" s="148" t="s">
        <v>30</v>
      </c>
      <c r="I6" s="148" t="s">
        <v>92</v>
      </c>
      <c r="J6" s="148" t="s">
        <v>31</v>
      </c>
      <c r="K6" s="148" t="s">
        <v>93</v>
      </c>
      <c r="L6" s="148" t="s">
        <v>94</v>
      </c>
      <c r="M6" s="148" t="s">
        <v>95</v>
      </c>
      <c r="N6" s="148" t="s">
        <v>96</v>
      </c>
      <c r="O6" s="148" t="s">
        <v>97</v>
      </c>
      <c r="P6" s="148" t="s">
        <v>98</v>
      </c>
      <c r="Q6" s="148" t="s">
        <v>99</v>
      </c>
      <c r="R6" s="148" t="s">
        <v>100</v>
      </c>
      <c r="S6" s="148" t="s">
        <v>101</v>
      </c>
      <c r="T6" s="148" t="s">
        <v>102</v>
      </c>
      <c r="U6" s="148" t="s">
        <v>103</v>
      </c>
      <c r="V6" s="148" t="s">
        <v>104</v>
      </c>
      <c r="W6" s="148" t="s">
        <v>105</v>
      </c>
      <c r="X6" s="148" t="s">
        <v>106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107</v>
      </c>
      <c r="B8" s="161" t="s">
        <v>64</v>
      </c>
      <c r="C8" s="181" t="s">
        <v>65</v>
      </c>
      <c r="D8" s="162"/>
      <c r="E8" s="163"/>
      <c r="F8" s="164"/>
      <c r="G8" s="164">
        <f>SUMIF(AG9:AG124,"&lt;&gt;NOR",G9:G124)</f>
        <v>0</v>
      </c>
      <c r="H8" s="164"/>
      <c r="I8" s="164">
        <f>SUM(I9:I124)</f>
        <v>0</v>
      </c>
      <c r="J8" s="164"/>
      <c r="K8" s="164">
        <f>SUM(K9:K124)</f>
        <v>0</v>
      </c>
      <c r="L8" s="164"/>
      <c r="M8" s="164">
        <f>SUM(M9:M124)</f>
        <v>0</v>
      </c>
      <c r="N8" s="164"/>
      <c r="O8" s="164">
        <f>SUM(O9:O124)</f>
        <v>85.06</v>
      </c>
      <c r="P8" s="164"/>
      <c r="Q8" s="164">
        <f>SUM(Q9:Q124)</f>
        <v>15.54</v>
      </c>
      <c r="R8" s="164"/>
      <c r="S8" s="164"/>
      <c r="T8" s="165"/>
      <c r="U8" s="159"/>
      <c r="V8" s="159">
        <f>SUM(V9:V124)</f>
        <v>809.92999999999984</v>
      </c>
      <c r="W8" s="159"/>
      <c r="X8" s="159"/>
      <c r="AG8" t="s">
        <v>108</v>
      </c>
    </row>
    <row r="9" spans="1:60" ht="33.75" outlineLevel="1" x14ac:dyDescent="0.2">
      <c r="A9" s="166">
        <v>1</v>
      </c>
      <c r="B9" s="167" t="s">
        <v>135</v>
      </c>
      <c r="C9" s="183" t="s">
        <v>136</v>
      </c>
      <c r="D9" s="168" t="s">
        <v>137</v>
      </c>
      <c r="E9" s="169">
        <v>136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 t="s">
        <v>138</v>
      </c>
      <c r="S9" s="171" t="s">
        <v>118</v>
      </c>
      <c r="T9" s="172" t="s">
        <v>118</v>
      </c>
      <c r="U9" s="158">
        <v>0.20899999999999999</v>
      </c>
      <c r="V9" s="158">
        <f>ROUND(E9*U9,2)</f>
        <v>28.42</v>
      </c>
      <c r="W9" s="158"/>
      <c r="X9" s="158" t="s">
        <v>139</v>
      </c>
      <c r="Y9" s="149"/>
      <c r="Z9" s="149"/>
      <c r="AA9" s="149"/>
      <c r="AB9" s="149"/>
      <c r="AC9" s="149"/>
      <c r="AD9" s="149"/>
      <c r="AE9" s="149"/>
      <c r="AF9" s="149"/>
      <c r="AG9" s="149" t="s">
        <v>140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outlineLevel="1" x14ac:dyDescent="0.2">
      <c r="A10" s="156"/>
      <c r="B10" s="157"/>
      <c r="C10" s="258" t="s">
        <v>141</v>
      </c>
      <c r="D10" s="259"/>
      <c r="E10" s="259"/>
      <c r="F10" s="259"/>
      <c r="G10" s="259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142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91" t="str">
        <f>C10</f>
        <v>tl. do 10 cm s nařezáním, vyrýpnutím, zvednutím, přemístěním a složením na vzdálenost do 50 m nebo s naložením na dopravní prostředek,</v>
      </c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92" t="s">
        <v>143</v>
      </c>
      <c r="D11" s="187"/>
      <c r="E11" s="18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144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56"/>
      <c r="B12" s="157"/>
      <c r="C12" s="192" t="s">
        <v>145</v>
      </c>
      <c r="D12" s="187"/>
      <c r="E12" s="188">
        <v>136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144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2.5" outlineLevel="1" x14ac:dyDescent="0.2">
      <c r="A13" s="166">
        <v>2</v>
      </c>
      <c r="B13" s="167" t="s">
        <v>146</v>
      </c>
      <c r="C13" s="183" t="s">
        <v>147</v>
      </c>
      <c r="D13" s="168" t="s">
        <v>137</v>
      </c>
      <c r="E13" s="169">
        <v>28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71">
        <v>0</v>
      </c>
      <c r="O13" s="171">
        <f>ROUND(E13*N13,2)</f>
        <v>0</v>
      </c>
      <c r="P13" s="171">
        <v>0.22500000000000001</v>
      </c>
      <c r="Q13" s="171">
        <f>ROUND(E13*P13,2)</f>
        <v>6.3</v>
      </c>
      <c r="R13" s="171" t="s">
        <v>148</v>
      </c>
      <c r="S13" s="171" t="s">
        <v>118</v>
      </c>
      <c r="T13" s="172" t="s">
        <v>118</v>
      </c>
      <c r="U13" s="158">
        <v>0.14199999999999999</v>
      </c>
      <c r="V13" s="158">
        <f>ROUND(E13*U13,2)</f>
        <v>3.98</v>
      </c>
      <c r="W13" s="158"/>
      <c r="X13" s="158" t="s">
        <v>139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140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258" t="s">
        <v>149</v>
      </c>
      <c r="D14" s="259"/>
      <c r="E14" s="259"/>
      <c r="F14" s="259"/>
      <c r="G14" s="259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142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192" t="s">
        <v>150</v>
      </c>
      <c r="D15" s="187"/>
      <c r="E15" s="18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144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92" t="s">
        <v>151</v>
      </c>
      <c r="D16" s="187"/>
      <c r="E16" s="18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144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192" t="s">
        <v>152</v>
      </c>
      <c r="D17" s="187"/>
      <c r="E17" s="188">
        <v>28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144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 x14ac:dyDescent="0.2">
      <c r="A18" s="166">
        <v>3</v>
      </c>
      <c r="B18" s="167" t="s">
        <v>153</v>
      </c>
      <c r="C18" s="183" t="s">
        <v>154</v>
      </c>
      <c r="D18" s="168" t="s">
        <v>137</v>
      </c>
      <c r="E18" s="169">
        <v>28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71">
        <v>0</v>
      </c>
      <c r="O18" s="171">
        <f>ROUND(E18*N18,2)</f>
        <v>0</v>
      </c>
      <c r="P18" s="171">
        <v>0.33</v>
      </c>
      <c r="Q18" s="171">
        <f>ROUND(E18*P18,2)</f>
        <v>9.24</v>
      </c>
      <c r="R18" s="171" t="s">
        <v>148</v>
      </c>
      <c r="S18" s="171" t="s">
        <v>118</v>
      </c>
      <c r="T18" s="172" t="s">
        <v>118</v>
      </c>
      <c r="U18" s="158">
        <v>0.52649999999999997</v>
      </c>
      <c r="V18" s="158">
        <f>ROUND(E18*U18,2)</f>
        <v>14.74</v>
      </c>
      <c r="W18" s="158"/>
      <c r="X18" s="158" t="s">
        <v>139</v>
      </c>
      <c r="Y18" s="149"/>
      <c r="Z18" s="149"/>
      <c r="AA18" s="149"/>
      <c r="AB18" s="149"/>
      <c r="AC18" s="149"/>
      <c r="AD18" s="149"/>
      <c r="AE18" s="149"/>
      <c r="AF18" s="149"/>
      <c r="AG18" s="149" t="s">
        <v>140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92" t="s">
        <v>150</v>
      </c>
      <c r="D19" s="187"/>
      <c r="E19" s="18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144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92" t="s">
        <v>155</v>
      </c>
      <c r="D20" s="187"/>
      <c r="E20" s="18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144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192" t="s">
        <v>152</v>
      </c>
      <c r="D21" s="187"/>
      <c r="E21" s="188">
        <v>28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9"/>
      <c r="Z21" s="149"/>
      <c r="AA21" s="149"/>
      <c r="AB21" s="149"/>
      <c r="AC21" s="149"/>
      <c r="AD21" s="149"/>
      <c r="AE21" s="149"/>
      <c r="AF21" s="149"/>
      <c r="AG21" s="149" t="s">
        <v>144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66">
        <v>4</v>
      </c>
      <c r="B22" s="167" t="s">
        <v>156</v>
      </c>
      <c r="C22" s="183" t="s">
        <v>157</v>
      </c>
      <c r="D22" s="168" t="s">
        <v>158</v>
      </c>
      <c r="E22" s="169">
        <v>13.6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71">
        <v>0</v>
      </c>
      <c r="O22" s="171">
        <f>ROUND(E22*N22,2)</f>
        <v>0</v>
      </c>
      <c r="P22" s="171">
        <v>0</v>
      </c>
      <c r="Q22" s="171">
        <f>ROUND(E22*P22,2)</f>
        <v>0</v>
      </c>
      <c r="R22" s="171" t="s">
        <v>159</v>
      </c>
      <c r="S22" s="171" t="s">
        <v>118</v>
      </c>
      <c r="T22" s="172" t="s">
        <v>118</v>
      </c>
      <c r="U22" s="158">
        <v>9.7000000000000003E-2</v>
      </c>
      <c r="V22" s="158">
        <f>ROUND(E22*U22,2)</f>
        <v>1.32</v>
      </c>
      <c r="W22" s="158"/>
      <c r="X22" s="158" t="s">
        <v>139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140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258" t="s">
        <v>160</v>
      </c>
      <c r="D23" s="259"/>
      <c r="E23" s="259"/>
      <c r="F23" s="259"/>
      <c r="G23" s="259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142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91" t="str">
        <f>C23</f>
        <v>nebo lesní půdy, s vodorovným přemístěním na hromady v místě upotřebení nebo na dočasné či trvalé skládky se složením</v>
      </c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192" t="s">
        <v>161</v>
      </c>
      <c r="D24" s="187"/>
      <c r="E24" s="18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144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192" t="s">
        <v>162</v>
      </c>
      <c r="D25" s="187"/>
      <c r="E25" s="188">
        <v>13.6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144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ht="22.5" outlineLevel="1" x14ac:dyDescent="0.2">
      <c r="A26" s="166">
        <v>5</v>
      </c>
      <c r="B26" s="167" t="s">
        <v>163</v>
      </c>
      <c r="C26" s="183" t="s">
        <v>164</v>
      </c>
      <c r="D26" s="168" t="s">
        <v>158</v>
      </c>
      <c r="E26" s="169">
        <v>6.75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71">
        <v>0</v>
      </c>
      <c r="O26" s="171">
        <f>ROUND(E26*N26,2)</f>
        <v>0</v>
      </c>
      <c r="P26" s="171">
        <v>0</v>
      </c>
      <c r="Q26" s="171">
        <f>ROUND(E26*P26,2)</f>
        <v>0</v>
      </c>
      <c r="R26" s="171" t="s">
        <v>159</v>
      </c>
      <c r="S26" s="171" t="s">
        <v>118</v>
      </c>
      <c r="T26" s="172" t="s">
        <v>118</v>
      </c>
      <c r="U26" s="158">
        <v>3.1309999999999998</v>
      </c>
      <c r="V26" s="158">
        <f>ROUND(E26*U26,2)</f>
        <v>21.13</v>
      </c>
      <c r="W26" s="158"/>
      <c r="X26" s="158" t="s">
        <v>139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140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33.75" outlineLevel="1" x14ac:dyDescent="0.2">
      <c r="A27" s="156"/>
      <c r="B27" s="157"/>
      <c r="C27" s="258" t="s">
        <v>165</v>
      </c>
      <c r="D27" s="259"/>
      <c r="E27" s="259"/>
      <c r="F27" s="259"/>
      <c r="G27" s="259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142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91" t="str">
        <f>C27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92" t="s">
        <v>166</v>
      </c>
      <c r="D28" s="187"/>
      <c r="E28" s="18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144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192" t="s">
        <v>167</v>
      </c>
      <c r="D29" s="187"/>
      <c r="E29" s="188">
        <v>6.75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144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66">
        <v>6</v>
      </c>
      <c r="B30" s="167" t="s">
        <v>168</v>
      </c>
      <c r="C30" s="183" t="s">
        <v>169</v>
      </c>
      <c r="D30" s="168" t="s">
        <v>158</v>
      </c>
      <c r="E30" s="169">
        <v>150</v>
      </c>
      <c r="F30" s="170"/>
      <c r="G30" s="171">
        <f>ROUND(E30*F30,2)</f>
        <v>0</v>
      </c>
      <c r="H30" s="170"/>
      <c r="I30" s="171">
        <f>ROUND(E30*H30,2)</f>
        <v>0</v>
      </c>
      <c r="J30" s="170"/>
      <c r="K30" s="171">
        <f>ROUND(E30*J30,2)</f>
        <v>0</v>
      </c>
      <c r="L30" s="171">
        <v>21</v>
      </c>
      <c r="M30" s="171">
        <f>G30*(1+L30/100)</f>
        <v>0</v>
      </c>
      <c r="N30" s="171">
        <v>0</v>
      </c>
      <c r="O30" s="171">
        <f>ROUND(E30*N30,2)</f>
        <v>0</v>
      </c>
      <c r="P30" s="171">
        <v>0</v>
      </c>
      <c r="Q30" s="171">
        <f>ROUND(E30*P30,2)</f>
        <v>0</v>
      </c>
      <c r="R30" s="171" t="s">
        <v>159</v>
      </c>
      <c r="S30" s="171" t="s">
        <v>118</v>
      </c>
      <c r="T30" s="172" t="s">
        <v>118</v>
      </c>
      <c r="U30" s="158">
        <v>3.5329999999999999</v>
      </c>
      <c r="V30" s="158">
        <f>ROUND(E30*U30,2)</f>
        <v>529.95000000000005</v>
      </c>
      <c r="W30" s="158"/>
      <c r="X30" s="158" t="s">
        <v>139</v>
      </c>
      <c r="Y30" s="149"/>
      <c r="Z30" s="149"/>
      <c r="AA30" s="149"/>
      <c r="AB30" s="149"/>
      <c r="AC30" s="149"/>
      <c r="AD30" s="149"/>
      <c r="AE30" s="149"/>
      <c r="AF30" s="149"/>
      <c r="AG30" s="149" t="s">
        <v>140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258" t="s">
        <v>170</v>
      </c>
      <c r="D31" s="259"/>
      <c r="E31" s="259"/>
      <c r="F31" s="259"/>
      <c r="G31" s="259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142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92" t="s">
        <v>171</v>
      </c>
      <c r="D32" s="187"/>
      <c r="E32" s="18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144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192" t="s">
        <v>172</v>
      </c>
      <c r="D33" s="187"/>
      <c r="E33" s="188">
        <v>150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144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66">
        <v>7</v>
      </c>
      <c r="B34" s="167" t="s">
        <v>173</v>
      </c>
      <c r="C34" s="183" t="s">
        <v>174</v>
      </c>
      <c r="D34" s="168" t="s">
        <v>158</v>
      </c>
      <c r="E34" s="169">
        <v>75</v>
      </c>
      <c r="F34" s="170"/>
      <c r="G34" s="171">
        <f>ROUND(E34*F34,2)</f>
        <v>0</v>
      </c>
      <c r="H34" s="170"/>
      <c r="I34" s="171">
        <f>ROUND(E34*H34,2)</f>
        <v>0</v>
      </c>
      <c r="J34" s="170"/>
      <c r="K34" s="171">
        <f>ROUND(E34*J34,2)</f>
        <v>0</v>
      </c>
      <c r="L34" s="171">
        <v>21</v>
      </c>
      <c r="M34" s="171">
        <f>G34*(1+L34/100)</f>
        <v>0</v>
      </c>
      <c r="N34" s="171">
        <v>0</v>
      </c>
      <c r="O34" s="171">
        <f>ROUND(E34*N34,2)</f>
        <v>0</v>
      </c>
      <c r="P34" s="171">
        <v>0</v>
      </c>
      <c r="Q34" s="171">
        <f>ROUND(E34*P34,2)</f>
        <v>0</v>
      </c>
      <c r="R34" s="171" t="s">
        <v>159</v>
      </c>
      <c r="S34" s="171" t="s">
        <v>118</v>
      </c>
      <c r="T34" s="172" t="s">
        <v>118</v>
      </c>
      <c r="U34" s="158">
        <v>0.34499999999999997</v>
      </c>
      <c r="V34" s="158">
        <f>ROUND(E34*U34,2)</f>
        <v>25.88</v>
      </c>
      <c r="W34" s="158"/>
      <c r="X34" s="158" t="s">
        <v>139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140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258" t="s">
        <v>175</v>
      </c>
      <c r="D35" s="259"/>
      <c r="E35" s="259"/>
      <c r="F35" s="259"/>
      <c r="G35" s="259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142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91" t="str">
        <f>C35</f>
        <v>bez naložení do dopravní nádoby, ale s vyprázdněním dopravní nádoby na hromadu nebo na dopravní prostředek,</v>
      </c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92" t="s">
        <v>171</v>
      </c>
      <c r="D36" s="187"/>
      <c r="E36" s="18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144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93" t="s">
        <v>176</v>
      </c>
      <c r="D37" s="189"/>
      <c r="E37" s="190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9"/>
      <c r="Z37" s="149"/>
      <c r="AA37" s="149"/>
      <c r="AB37" s="149"/>
      <c r="AC37" s="149"/>
      <c r="AD37" s="149"/>
      <c r="AE37" s="149"/>
      <c r="AF37" s="149"/>
      <c r="AG37" s="149" t="s">
        <v>144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94" t="s">
        <v>177</v>
      </c>
      <c r="D38" s="189"/>
      <c r="E38" s="190">
        <v>150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144</v>
      </c>
      <c r="AH38" s="149">
        <v>2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93" t="s">
        <v>178</v>
      </c>
      <c r="D39" s="189"/>
      <c r="E39" s="190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9"/>
      <c r="Z39" s="149"/>
      <c r="AA39" s="149"/>
      <c r="AB39" s="149"/>
      <c r="AC39" s="149"/>
      <c r="AD39" s="149"/>
      <c r="AE39" s="149"/>
      <c r="AF39" s="149"/>
      <c r="AG39" s="149" t="s">
        <v>144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192" t="s">
        <v>179</v>
      </c>
      <c r="D40" s="187"/>
      <c r="E40" s="188">
        <v>75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144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66">
        <v>8</v>
      </c>
      <c r="B41" s="167" t="s">
        <v>180</v>
      </c>
      <c r="C41" s="183" t="s">
        <v>181</v>
      </c>
      <c r="D41" s="168" t="s">
        <v>158</v>
      </c>
      <c r="E41" s="169">
        <v>156.75</v>
      </c>
      <c r="F41" s="170"/>
      <c r="G41" s="171">
        <f>ROUND(E41*F41,2)</f>
        <v>0</v>
      </c>
      <c r="H41" s="170"/>
      <c r="I41" s="171">
        <f>ROUND(E41*H41,2)</f>
        <v>0</v>
      </c>
      <c r="J41" s="170"/>
      <c r="K41" s="171">
        <f>ROUND(E41*J41,2)</f>
        <v>0</v>
      </c>
      <c r="L41" s="171">
        <v>21</v>
      </c>
      <c r="M41" s="171">
        <f>G41*(1+L41/100)</f>
        <v>0</v>
      </c>
      <c r="N41" s="171">
        <v>0</v>
      </c>
      <c r="O41" s="171">
        <f>ROUND(E41*N41,2)</f>
        <v>0</v>
      </c>
      <c r="P41" s="171">
        <v>0</v>
      </c>
      <c r="Q41" s="171">
        <f>ROUND(E41*P41,2)</f>
        <v>0</v>
      </c>
      <c r="R41" s="171" t="s">
        <v>159</v>
      </c>
      <c r="S41" s="171" t="s">
        <v>118</v>
      </c>
      <c r="T41" s="172" t="s">
        <v>118</v>
      </c>
      <c r="U41" s="158">
        <v>1.0999999999999999E-2</v>
      </c>
      <c r="V41" s="158">
        <f>ROUND(E41*U41,2)</f>
        <v>1.72</v>
      </c>
      <c r="W41" s="158"/>
      <c r="X41" s="158" t="s">
        <v>139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140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258" t="s">
        <v>182</v>
      </c>
      <c r="D42" s="259"/>
      <c r="E42" s="259"/>
      <c r="F42" s="259"/>
      <c r="G42" s="259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142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92" t="s">
        <v>183</v>
      </c>
      <c r="D43" s="187"/>
      <c r="E43" s="18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9"/>
      <c r="Z43" s="149"/>
      <c r="AA43" s="149"/>
      <c r="AB43" s="149"/>
      <c r="AC43" s="149"/>
      <c r="AD43" s="149"/>
      <c r="AE43" s="149"/>
      <c r="AF43" s="149"/>
      <c r="AG43" s="149" t="s">
        <v>144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192" t="s">
        <v>171</v>
      </c>
      <c r="D44" s="187"/>
      <c r="E44" s="18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144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192" t="s">
        <v>172</v>
      </c>
      <c r="D45" s="187"/>
      <c r="E45" s="188">
        <v>150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9"/>
      <c r="Z45" s="149"/>
      <c r="AA45" s="149"/>
      <c r="AB45" s="149"/>
      <c r="AC45" s="149"/>
      <c r="AD45" s="149"/>
      <c r="AE45" s="149"/>
      <c r="AF45" s="149"/>
      <c r="AG45" s="149" t="s">
        <v>144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92" t="s">
        <v>166</v>
      </c>
      <c r="D46" s="187"/>
      <c r="E46" s="18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9"/>
      <c r="Z46" s="149"/>
      <c r="AA46" s="149"/>
      <c r="AB46" s="149"/>
      <c r="AC46" s="149"/>
      <c r="AD46" s="149"/>
      <c r="AE46" s="149"/>
      <c r="AF46" s="149"/>
      <c r="AG46" s="149" t="s">
        <v>144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192" t="s">
        <v>167</v>
      </c>
      <c r="D47" s="187"/>
      <c r="E47" s="188">
        <v>6.75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9"/>
      <c r="Z47" s="149"/>
      <c r="AA47" s="149"/>
      <c r="AB47" s="149"/>
      <c r="AC47" s="149"/>
      <c r="AD47" s="149"/>
      <c r="AE47" s="149"/>
      <c r="AF47" s="149"/>
      <c r="AG47" s="149" t="s">
        <v>144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ht="22.5" outlineLevel="1" x14ac:dyDescent="0.2">
      <c r="A48" s="166">
        <v>9</v>
      </c>
      <c r="B48" s="167" t="s">
        <v>184</v>
      </c>
      <c r="C48" s="183" t="s">
        <v>185</v>
      </c>
      <c r="D48" s="168" t="s">
        <v>158</v>
      </c>
      <c r="E48" s="169">
        <v>60</v>
      </c>
      <c r="F48" s="170"/>
      <c r="G48" s="171">
        <f>ROUND(E48*F48,2)</f>
        <v>0</v>
      </c>
      <c r="H48" s="170"/>
      <c r="I48" s="171">
        <f>ROUND(E48*H48,2)</f>
        <v>0</v>
      </c>
      <c r="J48" s="170"/>
      <c r="K48" s="171">
        <f>ROUND(E48*J48,2)</f>
        <v>0</v>
      </c>
      <c r="L48" s="171">
        <v>21</v>
      </c>
      <c r="M48" s="171">
        <f>G48*(1+L48/100)</f>
        <v>0</v>
      </c>
      <c r="N48" s="171">
        <v>0</v>
      </c>
      <c r="O48" s="171">
        <f>ROUND(E48*N48,2)</f>
        <v>0</v>
      </c>
      <c r="P48" s="171">
        <v>0</v>
      </c>
      <c r="Q48" s="171">
        <f>ROUND(E48*P48,2)</f>
        <v>0</v>
      </c>
      <c r="R48" s="171" t="s">
        <v>159</v>
      </c>
      <c r="S48" s="171" t="s">
        <v>118</v>
      </c>
      <c r="T48" s="172" t="s">
        <v>118</v>
      </c>
      <c r="U48" s="158">
        <v>1.0999999999999999E-2</v>
      </c>
      <c r="V48" s="158">
        <f>ROUND(E48*U48,2)</f>
        <v>0.66</v>
      </c>
      <c r="W48" s="158"/>
      <c r="X48" s="158" t="s">
        <v>139</v>
      </c>
      <c r="Y48" s="149"/>
      <c r="Z48" s="149"/>
      <c r="AA48" s="149"/>
      <c r="AB48" s="149"/>
      <c r="AC48" s="149"/>
      <c r="AD48" s="149"/>
      <c r="AE48" s="149"/>
      <c r="AF48" s="149"/>
      <c r="AG48" s="149" t="s">
        <v>140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258" t="s">
        <v>182</v>
      </c>
      <c r="D49" s="259"/>
      <c r="E49" s="259"/>
      <c r="F49" s="259"/>
      <c r="G49" s="259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142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92" t="s">
        <v>186</v>
      </c>
      <c r="D50" s="187"/>
      <c r="E50" s="18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144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92" t="s">
        <v>187</v>
      </c>
      <c r="D51" s="187"/>
      <c r="E51" s="188">
        <v>60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9"/>
      <c r="Z51" s="149"/>
      <c r="AA51" s="149"/>
      <c r="AB51" s="149"/>
      <c r="AC51" s="149"/>
      <c r="AD51" s="149"/>
      <c r="AE51" s="149"/>
      <c r="AF51" s="149"/>
      <c r="AG51" s="149" t="s">
        <v>144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ht="33.75" outlineLevel="1" x14ac:dyDescent="0.2">
      <c r="A52" s="166">
        <v>10</v>
      </c>
      <c r="B52" s="167" t="s">
        <v>188</v>
      </c>
      <c r="C52" s="183" t="s">
        <v>189</v>
      </c>
      <c r="D52" s="168" t="s">
        <v>158</v>
      </c>
      <c r="E52" s="169">
        <v>600</v>
      </c>
      <c r="F52" s="170"/>
      <c r="G52" s="171">
        <f>ROUND(E52*F52,2)</f>
        <v>0</v>
      </c>
      <c r="H52" s="170"/>
      <c r="I52" s="171">
        <f>ROUND(E52*H52,2)</f>
        <v>0</v>
      </c>
      <c r="J52" s="170"/>
      <c r="K52" s="171">
        <f>ROUND(E52*J52,2)</f>
        <v>0</v>
      </c>
      <c r="L52" s="171">
        <v>21</v>
      </c>
      <c r="M52" s="171">
        <f>G52*(1+L52/100)</f>
        <v>0</v>
      </c>
      <c r="N52" s="171">
        <v>0</v>
      </c>
      <c r="O52" s="171">
        <f>ROUND(E52*N52,2)</f>
        <v>0</v>
      </c>
      <c r="P52" s="171">
        <v>0</v>
      </c>
      <c r="Q52" s="171">
        <f>ROUND(E52*P52,2)</f>
        <v>0</v>
      </c>
      <c r="R52" s="171" t="s">
        <v>159</v>
      </c>
      <c r="S52" s="171" t="s">
        <v>118</v>
      </c>
      <c r="T52" s="172" t="s">
        <v>118</v>
      </c>
      <c r="U52" s="158">
        <v>0</v>
      </c>
      <c r="V52" s="158">
        <f>ROUND(E52*U52,2)</f>
        <v>0</v>
      </c>
      <c r="W52" s="158"/>
      <c r="X52" s="158" t="s">
        <v>139</v>
      </c>
      <c r="Y52" s="149"/>
      <c r="Z52" s="149"/>
      <c r="AA52" s="149"/>
      <c r="AB52" s="149"/>
      <c r="AC52" s="149"/>
      <c r="AD52" s="149"/>
      <c r="AE52" s="149"/>
      <c r="AF52" s="149"/>
      <c r="AG52" s="149" t="s">
        <v>140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258" t="s">
        <v>182</v>
      </c>
      <c r="D53" s="259"/>
      <c r="E53" s="259"/>
      <c r="F53" s="259"/>
      <c r="G53" s="259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142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192" t="s">
        <v>186</v>
      </c>
      <c r="D54" s="187"/>
      <c r="E54" s="18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9"/>
      <c r="Z54" s="149"/>
      <c r="AA54" s="149"/>
      <c r="AB54" s="149"/>
      <c r="AC54" s="149"/>
      <c r="AD54" s="149"/>
      <c r="AE54" s="149"/>
      <c r="AF54" s="149"/>
      <c r="AG54" s="149" t="s">
        <v>144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193" t="s">
        <v>176</v>
      </c>
      <c r="D55" s="189"/>
      <c r="E55" s="190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144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94" t="s">
        <v>190</v>
      </c>
      <c r="D56" s="189"/>
      <c r="E56" s="190">
        <v>60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144</v>
      </c>
      <c r="AH56" s="149">
        <v>2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93" t="s">
        <v>178</v>
      </c>
      <c r="D57" s="189"/>
      <c r="E57" s="190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144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92" t="s">
        <v>191</v>
      </c>
      <c r="D58" s="187"/>
      <c r="E58" s="188">
        <v>600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 t="s">
        <v>144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66">
        <v>11</v>
      </c>
      <c r="B59" s="167" t="s">
        <v>192</v>
      </c>
      <c r="C59" s="183" t="s">
        <v>193</v>
      </c>
      <c r="D59" s="168" t="s">
        <v>137</v>
      </c>
      <c r="E59" s="169">
        <v>136</v>
      </c>
      <c r="F59" s="170"/>
      <c r="G59" s="171">
        <f>ROUND(E59*F59,2)</f>
        <v>0</v>
      </c>
      <c r="H59" s="170"/>
      <c r="I59" s="171">
        <f>ROUND(E59*H59,2)</f>
        <v>0</v>
      </c>
      <c r="J59" s="170"/>
      <c r="K59" s="171">
        <f>ROUND(E59*J59,2)</f>
        <v>0</v>
      </c>
      <c r="L59" s="171">
        <v>21</v>
      </c>
      <c r="M59" s="171">
        <f>G59*(1+L59/100)</f>
        <v>0</v>
      </c>
      <c r="N59" s="171">
        <v>0</v>
      </c>
      <c r="O59" s="171">
        <f>ROUND(E59*N59,2)</f>
        <v>0</v>
      </c>
      <c r="P59" s="171">
        <v>0</v>
      </c>
      <c r="Q59" s="171">
        <f>ROUND(E59*P59,2)</f>
        <v>0</v>
      </c>
      <c r="R59" s="171" t="s">
        <v>138</v>
      </c>
      <c r="S59" s="171" t="s">
        <v>118</v>
      </c>
      <c r="T59" s="172" t="s">
        <v>118</v>
      </c>
      <c r="U59" s="158">
        <v>5.8000000000000003E-2</v>
      </c>
      <c r="V59" s="158">
        <f>ROUND(E59*U59,2)</f>
        <v>7.89</v>
      </c>
      <c r="W59" s="158"/>
      <c r="X59" s="158" t="s">
        <v>139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140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258" t="s">
        <v>194</v>
      </c>
      <c r="D60" s="259"/>
      <c r="E60" s="259"/>
      <c r="F60" s="259"/>
      <c r="G60" s="259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142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192" t="s">
        <v>143</v>
      </c>
      <c r="D61" s="187"/>
      <c r="E61" s="18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9"/>
      <c r="Z61" s="149"/>
      <c r="AA61" s="149"/>
      <c r="AB61" s="149"/>
      <c r="AC61" s="149"/>
      <c r="AD61" s="149"/>
      <c r="AE61" s="149"/>
      <c r="AF61" s="149"/>
      <c r="AG61" s="149" t="s">
        <v>144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192" t="s">
        <v>145</v>
      </c>
      <c r="D62" s="187"/>
      <c r="E62" s="188">
        <v>136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9"/>
      <c r="Z62" s="149"/>
      <c r="AA62" s="149"/>
      <c r="AB62" s="149"/>
      <c r="AC62" s="149"/>
      <c r="AD62" s="149"/>
      <c r="AE62" s="149"/>
      <c r="AF62" s="149"/>
      <c r="AG62" s="149" t="s">
        <v>144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66">
        <v>12</v>
      </c>
      <c r="B63" s="167" t="s">
        <v>195</v>
      </c>
      <c r="C63" s="183" t="s">
        <v>196</v>
      </c>
      <c r="D63" s="168" t="s">
        <v>137</v>
      </c>
      <c r="E63" s="169">
        <v>544</v>
      </c>
      <c r="F63" s="170"/>
      <c r="G63" s="171">
        <f>ROUND(E63*F63,2)</f>
        <v>0</v>
      </c>
      <c r="H63" s="170"/>
      <c r="I63" s="171">
        <f>ROUND(E63*H63,2)</f>
        <v>0</v>
      </c>
      <c r="J63" s="170"/>
      <c r="K63" s="171">
        <f>ROUND(E63*J63,2)</f>
        <v>0</v>
      </c>
      <c r="L63" s="171">
        <v>21</v>
      </c>
      <c r="M63" s="171">
        <f>G63*(1+L63/100)</f>
        <v>0</v>
      </c>
      <c r="N63" s="171">
        <v>0</v>
      </c>
      <c r="O63" s="171">
        <f>ROUND(E63*N63,2)</f>
        <v>0</v>
      </c>
      <c r="P63" s="171">
        <v>0</v>
      </c>
      <c r="Q63" s="171">
        <f>ROUND(E63*P63,2)</f>
        <v>0</v>
      </c>
      <c r="R63" s="171" t="s">
        <v>138</v>
      </c>
      <c r="S63" s="171" t="s">
        <v>118</v>
      </c>
      <c r="T63" s="172" t="s">
        <v>118</v>
      </c>
      <c r="U63" s="158">
        <v>1E-3</v>
      </c>
      <c r="V63" s="158">
        <f>ROUND(E63*U63,2)</f>
        <v>0.54</v>
      </c>
      <c r="W63" s="158"/>
      <c r="X63" s="158" t="s">
        <v>139</v>
      </c>
      <c r="Y63" s="149"/>
      <c r="Z63" s="149"/>
      <c r="AA63" s="149"/>
      <c r="AB63" s="149"/>
      <c r="AC63" s="149"/>
      <c r="AD63" s="149"/>
      <c r="AE63" s="149"/>
      <c r="AF63" s="149"/>
      <c r="AG63" s="149" t="s">
        <v>140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258" t="s">
        <v>194</v>
      </c>
      <c r="D64" s="259"/>
      <c r="E64" s="259"/>
      <c r="F64" s="259"/>
      <c r="G64" s="259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9"/>
      <c r="Z64" s="149"/>
      <c r="AA64" s="149"/>
      <c r="AB64" s="149"/>
      <c r="AC64" s="149"/>
      <c r="AD64" s="149"/>
      <c r="AE64" s="149"/>
      <c r="AF64" s="149"/>
      <c r="AG64" s="149" t="s">
        <v>142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192" t="s">
        <v>143</v>
      </c>
      <c r="D65" s="187"/>
      <c r="E65" s="18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9"/>
      <c r="Z65" s="149"/>
      <c r="AA65" s="149"/>
      <c r="AB65" s="149"/>
      <c r="AC65" s="149"/>
      <c r="AD65" s="149"/>
      <c r="AE65" s="149"/>
      <c r="AF65" s="149"/>
      <c r="AG65" s="149" t="s">
        <v>144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193" t="s">
        <v>176</v>
      </c>
      <c r="D66" s="189"/>
      <c r="E66" s="190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9"/>
      <c r="Z66" s="149"/>
      <c r="AA66" s="149"/>
      <c r="AB66" s="149"/>
      <c r="AC66" s="149"/>
      <c r="AD66" s="149"/>
      <c r="AE66" s="149"/>
      <c r="AF66" s="149"/>
      <c r="AG66" s="149" t="s">
        <v>144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94" t="s">
        <v>197</v>
      </c>
      <c r="D67" s="189"/>
      <c r="E67" s="190">
        <v>136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9"/>
      <c r="Z67" s="149"/>
      <c r="AA67" s="149"/>
      <c r="AB67" s="149"/>
      <c r="AC67" s="149"/>
      <c r="AD67" s="149"/>
      <c r="AE67" s="149"/>
      <c r="AF67" s="149"/>
      <c r="AG67" s="149" t="s">
        <v>144</v>
      </c>
      <c r="AH67" s="149">
        <v>2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93" t="s">
        <v>178</v>
      </c>
      <c r="D68" s="189"/>
      <c r="E68" s="190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9"/>
      <c r="Z68" s="149"/>
      <c r="AA68" s="149"/>
      <c r="AB68" s="149"/>
      <c r="AC68" s="149"/>
      <c r="AD68" s="149"/>
      <c r="AE68" s="149"/>
      <c r="AF68" s="149"/>
      <c r="AG68" s="149" t="s">
        <v>144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92" t="s">
        <v>198</v>
      </c>
      <c r="D69" s="187"/>
      <c r="E69" s="188">
        <v>544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9"/>
      <c r="Z69" s="149"/>
      <c r="AA69" s="149"/>
      <c r="AB69" s="149"/>
      <c r="AC69" s="149"/>
      <c r="AD69" s="149"/>
      <c r="AE69" s="149"/>
      <c r="AF69" s="149"/>
      <c r="AG69" s="149" t="s">
        <v>144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66">
        <v>13</v>
      </c>
      <c r="B70" s="167" t="s">
        <v>199</v>
      </c>
      <c r="C70" s="183" t="s">
        <v>200</v>
      </c>
      <c r="D70" s="168" t="s">
        <v>158</v>
      </c>
      <c r="E70" s="169">
        <v>13.6</v>
      </c>
      <c r="F70" s="170"/>
      <c r="G70" s="171">
        <f>ROUND(E70*F70,2)</f>
        <v>0</v>
      </c>
      <c r="H70" s="170"/>
      <c r="I70" s="171">
        <f>ROUND(E70*H70,2)</f>
        <v>0</v>
      </c>
      <c r="J70" s="170"/>
      <c r="K70" s="171">
        <f>ROUND(E70*J70,2)</f>
        <v>0</v>
      </c>
      <c r="L70" s="171">
        <v>21</v>
      </c>
      <c r="M70" s="171">
        <f>G70*(1+L70/100)</f>
        <v>0</v>
      </c>
      <c r="N70" s="171">
        <v>0</v>
      </c>
      <c r="O70" s="171">
        <f>ROUND(E70*N70,2)</f>
        <v>0</v>
      </c>
      <c r="P70" s="171">
        <v>0</v>
      </c>
      <c r="Q70" s="171">
        <f>ROUND(E70*P70,2)</f>
        <v>0</v>
      </c>
      <c r="R70" s="171" t="s">
        <v>138</v>
      </c>
      <c r="S70" s="171" t="s">
        <v>118</v>
      </c>
      <c r="T70" s="172" t="s">
        <v>118</v>
      </c>
      <c r="U70" s="158">
        <v>0</v>
      </c>
      <c r="V70" s="158">
        <f>ROUND(E70*U70,2)</f>
        <v>0</v>
      </c>
      <c r="W70" s="158"/>
      <c r="X70" s="158" t="s">
        <v>139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140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258" t="s">
        <v>194</v>
      </c>
      <c r="D71" s="259"/>
      <c r="E71" s="259"/>
      <c r="F71" s="259"/>
      <c r="G71" s="259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9"/>
      <c r="Z71" s="149"/>
      <c r="AA71" s="149"/>
      <c r="AB71" s="149"/>
      <c r="AC71" s="149"/>
      <c r="AD71" s="149"/>
      <c r="AE71" s="149"/>
      <c r="AF71" s="149"/>
      <c r="AG71" s="149" t="s">
        <v>142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6"/>
      <c r="B72" s="157"/>
      <c r="C72" s="192" t="s">
        <v>143</v>
      </c>
      <c r="D72" s="187"/>
      <c r="E72" s="18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9"/>
      <c r="Z72" s="149"/>
      <c r="AA72" s="149"/>
      <c r="AB72" s="149"/>
      <c r="AC72" s="149"/>
      <c r="AD72" s="149"/>
      <c r="AE72" s="149"/>
      <c r="AF72" s="149"/>
      <c r="AG72" s="149" t="s">
        <v>144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192" t="s">
        <v>162</v>
      </c>
      <c r="D73" s="187"/>
      <c r="E73" s="188">
        <v>13.6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9"/>
      <c r="Z73" s="149"/>
      <c r="AA73" s="149"/>
      <c r="AB73" s="149"/>
      <c r="AC73" s="149"/>
      <c r="AD73" s="149"/>
      <c r="AE73" s="149"/>
      <c r="AF73" s="149"/>
      <c r="AG73" s="149" t="s">
        <v>144</v>
      </c>
      <c r="AH73" s="149">
        <v>0</v>
      </c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outlineLevel="1" x14ac:dyDescent="0.2">
      <c r="A74" s="166">
        <v>14</v>
      </c>
      <c r="B74" s="167" t="s">
        <v>201</v>
      </c>
      <c r="C74" s="183" t="s">
        <v>202</v>
      </c>
      <c r="D74" s="168" t="s">
        <v>158</v>
      </c>
      <c r="E74" s="169">
        <v>60</v>
      </c>
      <c r="F74" s="170"/>
      <c r="G74" s="171">
        <f>ROUND(E74*F74,2)</f>
        <v>0</v>
      </c>
      <c r="H74" s="170"/>
      <c r="I74" s="171">
        <f>ROUND(E74*H74,2)</f>
        <v>0</v>
      </c>
      <c r="J74" s="170"/>
      <c r="K74" s="171">
        <f>ROUND(E74*J74,2)</f>
        <v>0</v>
      </c>
      <c r="L74" s="171">
        <v>21</v>
      </c>
      <c r="M74" s="171">
        <f>G74*(1+L74/100)</f>
        <v>0</v>
      </c>
      <c r="N74" s="171">
        <v>0</v>
      </c>
      <c r="O74" s="171">
        <f>ROUND(E74*N74,2)</f>
        <v>0</v>
      </c>
      <c r="P74" s="171">
        <v>0</v>
      </c>
      <c r="Q74" s="171">
        <f>ROUND(E74*P74,2)</f>
        <v>0</v>
      </c>
      <c r="R74" s="171" t="s">
        <v>159</v>
      </c>
      <c r="S74" s="171" t="s">
        <v>118</v>
      </c>
      <c r="T74" s="172" t="s">
        <v>118</v>
      </c>
      <c r="U74" s="158">
        <v>0.65200000000000002</v>
      </c>
      <c r="V74" s="158">
        <f>ROUND(E74*U74,2)</f>
        <v>39.119999999999997</v>
      </c>
      <c r="W74" s="158"/>
      <c r="X74" s="158" t="s">
        <v>139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140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6"/>
      <c r="B75" s="157"/>
      <c r="C75" s="192" t="s">
        <v>186</v>
      </c>
      <c r="D75" s="187"/>
      <c r="E75" s="18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9"/>
      <c r="Z75" s="149"/>
      <c r="AA75" s="149"/>
      <c r="AB75" s="149"/>
      <c r="AC75" s="149"/>
      <c r="AD75" s="149"/>
      <c r="AE75" s="149"/>
      <c r="AF75" s="149"/>
      <c r="AG75" s="149" t="s">
        <v>144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192" t="s">
        <v>187</v>
      </c>
      <c r="D76" s="187"/>
      <c r="E76" s="188">
        <v>60</v>
      </c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144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66">
        <v>15</v>
      </c>
      <c r="B77" s="167" t="s">
        <v>203</v>
      </c>
      <c r="C77" s="183" t="s">
        <v>204</v>
      </c>
      <c r="D77" s="168" t="s">
        <v>158</v>
      </c>
      <c r="E77" s="169">
        <v>156.75</v>
      </c>
      <c r="F77" s="170"/>
      <c r="G77" s="171">
        <f>ROUND(E77*F77,2)</f>
        <v>0</v>
      </c>
      <c r="H77" s="170"/>
      <c r="I77" s="171">
        <f>ROUND(E77*H77,2)</f>
        <v>0</v>
      </c>
      <c r="J77" s="170"/>
      <c r="K77" s="171">
        <f>ROUND(E77*J77,2)</f>
        <v>0</v>
      </c>
      <c r="L77" s="171">
        <v>21</v>
      </c>
      <c r="M77" s="171">
        <f>G77*(1+L77/100)</f>
        <v>0</v>
      </c>
      <c r="N77" s="171">
        <v>0</v>
      </c>
      <c r="O77" s="171">
        <f>ROUND(E77*N77,2)</f>
        <v>0</v>
      </c>
      <c r="P77" s="171">
        <v>0</v>
      </c>
      <c r="Q77" s="171">
        <f>ROUND(E77*P77,2)</f>
        <v>0</v>
      </c>
      <c r="R77" s="171" t="s">
        <v>159</v>
      </c>
      <c r="S77" s="171" t="s">
        <v>118</v>
      </c>
      <c r="T77" s="172" t="s">
        <v>118</v>
      </c>
      <c r="U77" s="158">
        <v>3.1E-2</v>
      </c>
      <c r="V77" s="158">
        <f>ROUND(E77*U77,2)</f>
        <v>4.8600000000000003</v>
      </c>
      <c r="W77" s="158"/>
      <c r="X77" s="158" t="s">
        <v>139</v>
      </c>
      <c r="Y77" s="149"/>
      <c r="Z77" s="149"/>
      <c r="AA77" s="149"/>
      <c r="AB77" s="149"/>
      <c r="AC77" s="149"/>
      <c r="AD77" s="149"/>
      <c r="AE77" s="149"/>
      <c r="AF77" s="149"/>
      <c r="AG77" s="149" t="s">
        <v>140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192" t="s">
        <v>183</v>
      </c>
      <c r="D78" s="187"/>
      <c r="E78" s="188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9"/>
      <c r="Z78" s="149"/>
      <c r="AA78" s="149"/>
      <c r="AB78" s="149"/>
      <c r="AC78" s="149"/>
      <c r="AD78" s="149"/>
      <c r="AE78" s="149"/>
      <c r="AF78" s="149"/>
      <c r="AG78" s="149" t="s">
        <v>144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192" t="s">
        <v>171</v>
      </c>
      <c r="D79" s="187"/>
      <c r="E79" s="18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9"/>
      <c r="Z79" s="149"/>
      <c r="AA79" s="149"/>
      <c r="AB79" s="149"/>
      <c r="AC79" s="149"/>
      <c r="AD79" s="149"/>
      <c r="AE79" s="149"/>
      <c r="AF79" s="149"/>
      <c r="AG79" s="149" t="s">
        <v>144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92" t="s">
        <v>172</v>
      </c>
      <c r="D80" s="187"/>
      <c r="E80" s="188">
        <v>150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9"/>
      <c r="Z80" s="149"/>
      <c r="AA80" s="149"/>
      <c r="AB80" s="149"/>
      <c r="AC80" s="149"/>
      <c r="AD80" s="149"/>
      <c r="AE80" s="149"/>
      <c r="AF80" s="149"/>
      <c r="AG80" s="149" t="s">
        <v>144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192" t="s">
        <v>166</v>
      </c>
      <c r="D81" s="187"/>
      <c r="E81" s="18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144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192" t="s">
        <v>167</v>
      </c>
      <c r="D82" s="187"/>
      <c r="E82" s="188">
        <v>6.75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9"/>
      <c r="Z82" s="149"/>
      <c r="AA82" s="149"/>
      <c r="AB82" s="149"/>
      <c r="AC82" s="149"/>
      <c r="AD82" s="149"/>
      <c r="AE82" s="149"/>
      <c r="AF82" s="149"/>
      <c r="AG82" s="149" t="s">
        <v>144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ht="22.5" outlineLevel="1" x14ac:dyDescent="0.2">
      <c r="A83" s="166">
        <v>16</v>
      </c>
      <c r="B83" s="167" t="s">
        <v>205</v>
      </c>
      <c r="C83" s="183" t="s">
        <v>206</v>
      </c>
      <c r="D83" s="168" t="s">
        <v>158</v>
      </c>
      <c r="E83" s="169">
        <v>60</v>
      </c>
      <c r="F83" s="170"/>
      <c r="G83" s="171">
        <f>ROUND(E83*F83,2)</f>
        <v>0</v>
      </c>
      <c r="H83" s="170"/>
      <c r="I83" s="171">
        <f>ROUND(E83*H83,2)</f>
        <v>0</v>
      </c>
      <c r="J83" s="170"/>
      <c r="K83" s="171">
        <f>ROUND(E83*J83,2)</f>
        <v>0</v>
      </c>
      <c r="L83" s="171">
        <v>21</v>
      </c>
      <c r="M83" s="171">
        <f>G83*(1+L83/100)</f>
        <v>0</v>
      </c>
      <c r="N83" s="171">
        <v>0</v>
      </c>
      <c r="O83" s="171">
        <f>ROUND(E83*N83,2)</f>
        <v>0</v>
      </c>
      <c r="P83" s="171">
        <v>0</v>
      </c>
      <c r="Q83" s="171">
        <f>ROUND(E83*P83,2)</f>
        <v>0</v>
      </c>
      <c r="R83" s="171" t="s">
        <v>159</v>
      </c>
      <c r="S83" s="171" t="s">
        <v>118</v>
      </c>
      <c r="T83" s="172" t="s">
        <v>118</v>
      </c>
      <c r="U83" s="158">
        <v>8.9999999999999993E-3</v>
      </c>
      <c r="V83" s="158">
        <f>ROUND(E83*U83,2)</f>
        <v>0.54</v>
      </c>
      <c r="W83" s="158"/>
      <c r="X83" s="158" t="s">
        <v>139</v>
      </c>
      <c r="Y83" s="149"/>
      <c r="Z83" s="149"/>
      <c r="AA83" s="149"/>
      <c r="AB83" s="149"/>
      <c r="AC83" s="149"/>
      <c r="AD83" s="149"/>
      <c r="AE83" s="149"/>
      <c r="AF83" s="149"/>
      <c r="AG83" s="149" t="s">
        <v>140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192" t="s">
        <v>186</v>
      </c>
      <c r="D84" s="187"/>
      <c r="E84" s="18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9"/>
      <c r="Z84" s="149"/>
      <c r="AA84" s="149"/>
      <c r="AB84" s="149"/>
      <c r="AC84" s="149"/>
      <c r="AD84" s="149"/>
      <c r="AE84" s="149"/>
      <c r="AF84" s="149"/>
      <c r="AG84" s="149" t="s">
        <v>144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192" t="s">
        <v>187</v>
      </c>
      <c r="D85" s="187"/>
      <c r="E85" s="188">
        <v>60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9"/>
      <c r="Z85" s="149"/>
      <c r="AA85" s="149"/>
      <c r="AB85" s="149"/>
      <c r="AC85" s="149"/>
      <c r="AD85" s="149"/>
      <c r="AE85" s="149"/>
      <c r="AF85" s="149"/>
      <c r="AG85" s="149" t="s">
        <v>144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ht="22.5" outlineLevel="1" x14ac:dyDescent="0.2">
      <c r="A86" s="166">
        <v>17</v>
      </c>
      <c r="B86" s="167" t="s">
        <v>207</v>
      </c>
      <c r="C86" s="183" t="s">
        <v>208</v>
      </c>
      <c r="D86" s="168" t="s">
        <v>158</v>
      </c>
      <c r="E86" s="169">
        <v>90</v>
      </c>
      <c r="F86" s="170"/>
      <c r="G86" s="171">
        <f>ROUND(E86*F86,2)</f>
        <v>0</v>
      </c>
      <c r="H86" s="170"/>
      <c r="I86" s="171">
        <f>ROUND(E86*H86,2)</f>
        <v>0</v>
      </c>
      <c r="J86" s="170"/>
      <c r="K86" s="171">
        <f>ROUND(E86*J86,2)</f>
        <v>0</v>
      </c>
      <c r="L86" s="171">
        <v>21</v>
      </c>
      <c r="M86" s="171">
        <f>G86*(1+L86/100)</f>
        <v>0</v>
      </c>
      <c r="N86" s="171">
        <v>0</v>
      </c>
      <c r="O86" s="171">
        <f>ROUND(E86*N86,2)</f>
        <v>0</v>
      </c>
      <c r="P86" s="171">
        <v>0</v>
      </c>
      <c r="Q86" s="171">
        <f>ROUND(E86*P86,2)</f>
        <v>0</v>
      </c>
      <c r="R86" s="171" t="s">
        <v>159</v>
      </c>
      <c r="S86" s="171" t="s">
        <v>118</v>
      </c>
      <c r="T86" s="172" t="s">
        <v>118</v>
      </c>
      <c r="U86" s="158">
        <v>0.20200000000000001</v>
      </c>
      <c r="V86" s="158">
        <f>ROUND(E86*U86,2)</f>
        <v>18.18</v>
      </c>
      <c r="W86" s="158"/>
      <c r="X86" s="158" t="s">
        <v>139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140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258" t="s">
        <v>209</v>
      </c>
      <c r="D87" s="259"/>
      <c r="E87" s="259"/>
      <c r="F87" s="259"/>
      <c r="G87" s="259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9"/>
      <c r="Z87" s="149"/>
      <c r="AA87" s="149"/>
      <c r="AB87" s="149"/>
      <c r="AC87" s="149"/>
      <c r="AD87" s="149"/>
      <c r="AE87" s="149"/>
      <c r="AF87" s="149"/>
      <c r="AG87" s="149" t="s">
        <v>142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192" t="s">
        <v>210</v>
      </c>
      <c r="D88" s="187"/>
      <c r="E88" s="18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9"/>
      <c r="Z88" s="149"/>
      <c r="AA88" s="149"/>
      <c r="AB88" s="149"/>
      <c r="AC88" s="149"/>
      <c r="AD88" s="149"/>
      <c r="AE88" s="149"/>
      <c r="AF88" s="149"/>
      <c r="AG88" s="149" t="s">
        <v>144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92" t="s">
        <v>211</v>
      </c>
      <c r="D89" s="187"/>
      <c r="E89" s="188">
        <v>90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9"/>
      <c r="Z89" s="149"/>
      <c r="AA89" s="149"/>
      <c r="AB89" s="149"/>
      <c r="AC89" s="149"/>
      <c r="AD89" s="149"/>
      <c r="AE89" s="149"/>
      <c r="AF89" s="149"/>
      <c r="AG89" s="149" t="s">
        <v>144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66">
        <v>18</v>
      </c>
      <c r="B90" s="167" t="s">
        <v>212</v>
      </c>
      <c r="C90" s="183" t="s">
        <v>213</v>
      </c>
      <c r="D90" s="168" t="s">
        <v>158</v>
      </c>
      <c r="E90" s="169">
        <v>45</v>
      </c>
      <c r="F90" s="170"/>
      <c r="G90" s="171">
        <f>ROUND(E90*F90,2)</f>
        <v>0</v>
      </c>
      <c r="H90" s="170"/>
      <c r="I90" s="171">
        <f>ROUND(E90*H90,2)</f>
        <v>0</v>
      </c>
      <c r="J90" s="170"/>
      <c r="K90" s="171">
        <f>ROUND(E90*J90,2)</f>
        <v>0</v>
      </c>
      <c r="L90" s="171">
        <v>21</v>
      </c>
      <c r="M90" s="171">
        <f>G90*(1+L90/100)</f>
        <v>0</v>
      </c>
      <c r="N90" s="171">
        <v>0</v>
      </c>
      <c r="O90" s="171">
        <f>ROUND(E90*N90,2)</f>
        <v>0</v>
      </c>
      <c r="P90" s="171">
        <v>0</v>
      </c>
      <c r="Q90" s="171">
        <f>ROUND(E90*P90,2)</f>
        <v>0</v>
      </c>
      <c r="R90" s="171" t="s">
        <v>159</v>
      </c>
      <c r="S90" s="171" t="s">
        <v>118</v>
      </c>
      <c r="T90" s="172" t="s">
        <v>118</v>
      </c>
      <c r="U90" s="158">
        <v>1.587</v>
      </c>
      <c r="V90" s="158">
        <f>ROUND(E90*U90,2)</f>
        <v>71.42</v>
      </c>
      <c r="W90" s="158"/>
      <c r="X90" s="158" t="s">
        <v>139</v>
      </c>
      <c r="Y90" s="149"/>
      <c r="Z90" s="149"/>
      <c r="AA90" s="149"/>
      <c r="AB90" s="149"/>
      <c r="AC90" s="149"/>
      <c r="AD90" s="149"/>
      <c r="AE90" s="149"/>
      <c r="AF90" s="149"/>
      <c r="AG90" s="149" t="s">
        <v>140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ht="22.5" outlineLevel="1" x14ac:dyDescent="0.2">
      <c r="A91" s="156"/>
      <c r="B91" s="157"/>
      <c r="C91" s="258" t="s">
        <v>214</v>
      </c>
      <c r="D91" s="259"/>
      <c r="E91" s="259"/>
      <c r="F91" s="259"/>
      <c r="G91" s="259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9"/>
      <c r="Z91" s="149"/>
      <c r="AA91" s="149"/>
      <c r="AB91" s="149"/>
      <c r="AC91" s="149"/>
      <c r="AD91" s="149"/>
      <c r="AE91" s="149"/>
      <c r="AF91" s="149"/>
      <c r="AG91" s="149" t="s">
        <v>142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91" t="str">
        <f>C91</f>
        <v>sypaninou z vhodných hornin tř. 1 - 4 nebo materiálem připraveným podél výkopu ve vzdálenosti do 3 m od jeho kraje, pro jakoukoliv hloubku výkopu a jakoukoliv míru zhutnění,</v>
      </c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192" t="s">
        <v>215</v>
      </c>
      <c r="D92" s="187"/>
      <c r="E92" s="18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9"/>
      <c r="Z92" s="149"/>
      <c r="AA92" s="149"/>
      <c r="AB92" s="149"/>
      <c r="AC92" s="149"/>
      <c r="AD92" s="149"/>
      <c r="AE92" s="149"/>
      <c r="AF92" s="149"/>
      <c r="AG92" s="149" t="s">
        <v>144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6"/>
      <c r="B93" s="157"/>
      <c r="C93" s="192" t="s">
        <v>216</v>
      </c>
      <c r="D93" s="187"/>
      <c r="E93" s="188">
        <v>45</v>
      </c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9"/>
      <c r="Z93" s="149"/>
      <c r="AA93" s="149"/>
      <c r="AB93" s="149"/>
      <c r="AC93" s="149"/>
      <c r="AD93" s="149"/>
      <c r="AE93" s="149"/>
      <c r="AF93" s="149"/>
      <c r="AG93" s="149" t="s">
        <v>144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66">
        <v>19</v>
      </c>
      <c r="B94" s="167" t="s">
        <v>217</v>
      </c>
      <c r="C94" s="183" t="s">
        <v>218</v>
      </c>
      <c r="D94" s="168" t="s">
        <v>137</v>
      </c>
      <c r="E94" s="169">
        <v>136</v>
      </c>
      <c r="F94" s="170"/>
      <c r="G94" s="171">
        <f>ROUND(E94*F94,2)</f>
        <v>0</v>
      </c>
      <c r="H94" s="170"/>
      <c r="I94" s="171">
        <f>ROUND(E94*H94,2)</f>
        <v>0</v>
      </c>
      <c r="J94" s="170"/>
      <c r="K94" s="171">
        <f>ROUND(E94*J94,2)</f>
        <v>0</v>
      </c>
      <c r="L94" s="171">
        <v>21</v>
      </c>
      <c r="M94" s="171">
        <f>G94*(1+L94/100)</f>
        <v>0</v>
      </c>
      <c r="N94" s="171">
        <v>0</v>
      </c>
      <c r="O94" s="171">
        <f>ROUND(E94*N94,2)</f>
        <v>0</v>
      </c>
      <c r="P94" s="171">
        <v>0</v>
      </c>
      <c r="Q94" s="171">
        <f>ROUND(E94*P94,2)</f>
        <v>0</v>
      </c>
      <c r="R94" s="171" t="s">
        <v>138</v>
      </c>
      <c r="S94" s="171" t="s">
        <v>118</v>
      </c>
      <c r="T94" s="172" t="s">
        <v>118</v>
      </c>
      <c r="U94" s="158">
        <v>0.06</v>
      </c>
      <c r="V94" s="158">
        <f>ROUND(E94*U94,2)</f>
        <v>8.16</v>
      </c>
      <c r="W94" s="158"/>
      <c r="X94" s="158" t="s">
        <v>139</v>
      </c>
      <c r="Y94" s="149"/>
      <c r="Z94" s="149"/>
      <c r="AA94" s="149"/>
      <c r="AB94" s="149"/>
      <c r="AC94" s="149"/>
      <c r="AD94" s="149"/>
      <c r="AE94" s="149"/>
      <c r="AF94" s="149"/>
      <c r="AG94" s="149" t="s">
        <v>140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258" t="s">
        <v>219</v>
      </c>
      <c r="D95" s="259"/>
      <c r="E95" s="259"/>
      <c r="F95" s="259"/>
      <c r="G95" s="259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9"/>
      <c r="Z95" s="149"/>
      <c r="AA95" s="149"/>
      <c r="AB95" s="149"/>
      <c r="AC95" s="149"/>
      <c r="AD95" s="149"/>
      <c r="AE95" s="149"/>
      <c r="AF95" s="149"/>
      <c r="AG95" s="149" t="s">
        <v>142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192" t="s">
        <v>220</v>
      </c>
      <c r="D96" s="187"/>
      <c r="E96" s="18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9"/>
      <c r="Z96" s="149"/>
      <c r="AA96" s="149"/>
      <c r="AB96" s="149"/>
      <c r="AC96" s="149"/>
      <c r="AD96" s="149"/>
      <c r="AE96" s="149"/>
      <c r="AF96" s="149"/>
      <c r="AG96" s="149" t="s">
        <v>144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6"/>
      <c r="B97" s="157"/>
      <c r="C97" s="192" t="s">
        <v>221</v>
      </c>
      <c r="D97" s="187"/>
      <c r="E97" s="188">
        <v>136</v>
      </c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9"/>
      <c r="Z97" s="149"/>
      <c r="AA97" s="149"/>
      <c r="AB97" s="149"/>
      <c r="AC97" s="149"/>
      <c r="AD97" s="149"/>
      <c r="AE97" s="149"/>
      <c r="AF97" s="149"/>
      <c r="AG97" s="149" t="s">
        <v>144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ht="22.5" outlineLevel="1" x14ac:dyDescent="0.2">
      <c r="A98" s="166">
        <v>20</v>
      </c>
      <c r="B98" s="167" t="s">
        <v>222</v>
      </c>
      <c r="C98" s="183" t="s">
        <v>223</v>
      </c>
      <c r="D98" s="168" t="s">
        <v>137</v>
      </c>
      <c r="E98" s="169">
        <v>136</v>
      </c>
      <c r="F98" s="170"/>
      <c r="G98" s="171">
        <f>ROUND(E98*F98,2)</f>
        <v>0</v>
      </c>
      <c r="H98" s="170"/>
      <c r="I98" s="171">
        <f>ROUND(E98*H98,2)</f>
        <v>0</v>
      </c>
      <c r="J98" s="170"/>
      <c r="K98" s="171">
        <f>ROUND(E98*J98,2)</f>
        <v>0</v>
      </c>
      <c r="L98" s="171">
        <v>21</v>
      </c>
      <c r="M98" s="171">
        <f>G98*(1+L98/100)</f>
        <v>0</v>
      </c>
      <c r="N98" s="171">
        <v>0</v>
      </c>
      <c r="O98" s="171">
        <f>ROUND(E98*N98,2)</f>
        <v>0</v>
      </c>
      <c r="P98" s="171">
        <v>0</v>
      </c>
      <c r="Q98" s="171">
        <f>ROUND(E98*P98,2)</f>
        <v>0</v>
      </c>
      <c r="R98" s="171" t="s">
        <v>159</v>
      </c>
      <c r="S98" s="171" t="s">
        <v>118</v>
      </c>
      <c r="T98" s="172" t="s">
        <v>118</v>
      </c>
      <c r="U98" s="158">
        <v>0.13</v>
      </c>
      <c r="V98" s="158">
        <f>ROUND(E98*U98,2)</f>
        <v>17.68</v>
      </c>
      <c r="W98" s="158"/>
      <c r="X98" s="158" t="s">
        <v>139</v>
      </c>
      <c r="Y98" s="149"/>
      <c r="Z98" s="149"/>
      <c r="AA98" s="149"/>
      <c r="AB98" s="149"/>
      <c r="AC98" s="149"/>
      <c r="AD98" s="149"/>
      <c r="AE98" s="149"/>
      <c r="AF98" s="149"/>
      <c r="AG98" s="149" t="s">
        <v>140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ht="22.5" outlineLevel="1" x14ac:dyDescent="0.2">
      <c r="A99" s="156"/>
      <c r="B99" s="157"/>
      <c r="C99" s="258" t="s">
        <v>224</v>
      </c>
      <c r="D99" s="259"/>
      <c r="E99" s="259"/>
      <c r="F99" s="259"/>
      <c r="G99" s="259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9"/>
      <c r="Z99" s="149"/>
      <c r="AA99" s="149"/>
      <c r="AB99" s="149"/>
      <c r="AC99" s="149"/>
      <c r="AD99" s="149"/>
      <c r="AE99" s="149"/>
      <c r="AF99" s="149"/>
      <c r="AG99" s="149" t="s">
        <v>142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91" t="str">
        <f>C99</f>
        <v>s případným nutným přemístěním hromad nebo dočasných skládek na místo potřeby ze vzdálenosti do 30 m, v rovině nebo ve svahu do 1 : 5,</v>
      </c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192" t="s">
        <v>225</v>
      </c>
      <c r="D100" s="187"/>
      <c r="E100" s="18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144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192" t="s">
        <v>221</v>
      </c>
      <c r="D101" s="187"/>
      <c r="E101" s="188">
        <v>136</v>
      </c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144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ht="22.5" outlineLevel="1" x14ac:dyDescent="0.2">
      <c r="A102" s="166">
        <v>21</v>
      </c>
      <c r="B102" s="167" t="s">
        <v>226</v>
      </c>
      <c r="C102" s="183" t="s">
        <v>227</v>
      </c>
      <c r="D102" s="168" t="s">
        <v>137</v>
      </c>
      <c r="E102" s="169">
        <v>136</v>
      </c>
      <c r="F102" s="170"/>
      <c r="G102" s="171">
        <f>ROUND(E102*F102,2)</f>
        <v>0</v>
      </c>
      <c r="H102" s="170"/>
      <c r="I102" s="171">
        <f>ROUND(E102*H102,2)</f>
        <v>0</v>
      </c>
      <c r="J102" s="170"/>
      <c r="K102" s="171">
        <f>ROUND(E102*J102,2)</f>
        <v>0</v>
      </c>
      <c r="L102" s="171">
        <v>21</v>
      </c>
      <c r="M102" s="171">
        <f>G102*(1+L102/100)</f>
        <v>0</v>
      </c>
      <c r="N102" s="171">
        <v>0</v>
      </c>
      <c r="O102" s="171">
        <f>ROUND(E102*N102,2)</f>
        <v>0</v>
      </c>
      <c r="P102" s="171">
        <v>0</v>
      </c>
      <c r="Q102" s="171">
        <f>ROUND(E102*P102,2)</f>
        <v>0</v>
      </c>
      <c r="R102" s="171" t="s">
        <v>138</v>
      </c>
      <c r="S102" s="171" t="s">
        <v>118</v>
      </c>
      <c r="T102" s="172" t="s">
        <v>118</v>
      </c>
      <c r="U102" s="158">
        <v>0.09</v>
      </c>
      <c r="V102" s="158">
        <f>ROUND(E102*U102,2)</f>
        <v>12.24</v>
      </c>
      <c r="W102" s="158"/>
      <c r="X102" s="158" t="s">
        <v>139</v>
      </c>
      <c r="Y102" s="149"/>
      <c r="Z102" s="149"/>
      <c r="AA102" s="149"/>
      <c r="AB102" s="149"/>
      <c r="AC102" s="149"/>
      <c r="AD102" s="149"/>
      <c r="AE102" s="149"/>
      <c r="AF102" s="149"/>
      <c r="AG102" s="149" t="s">
        <v>140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258" t="s">
        <v>228</v>
      </c>
      <c r="D103" s="259"/>
      <c r="E103" s="259"/>
      <c r="F103" s="259"/>
      <c r="G103" s="259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142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6"/>
      <c r="B104" s="157"/>
      <c r="C104" s="192" t="s">
        <v>220</v>
      </c>
      <c r="D104" s="187"/>
      <c r="E104" s="18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144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92" t="s">
        <v>221</v>
      </c>
      <c r="D105" s="187"/>
      <c r="E105" s="188">
        <v>136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144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66">
        <v>22</v>
      </c>
      <c r="B106" s="167" t="s">
        <v>229</v>
      </c>
      <c r="C106" s="183" t="s">
        <v>230</v>
      </c>
      <c r="D106" s="168" t="s">
        <v>137</v>
      </c>
      <c r="E106" s="169">
        <v>136</v>
      </c>
      <c r="F106" s="170"/>
      <c r="G106" s="171">
        <f>ROUND(E106*F106,2)</f>
        <v>0</v>
      </c>
      <c r="H106" s="170"/>
      <c r="I106" s="171">
        <f>ROUND(E106*H106,2)</f>
        <v>0</v>
      </c>
      <c r="J106" s="170"/>
      <c r="K106" s="171">
        <f>ROUND(E106*J106,2)</f>
        <v>0</v>
      </c>
      <c r="L106" s="171">
        <v>21</v>
      </c>
      <c r="M106" s="171">
        <f>G106*(1+L106/100)</f>
        <v>0</v>
      </c>
      <c r="N106" s="171">
        <v>0</v>
      </c>
      <c r="O106" s="171">
        <f>ROUND(E106*N106,2)</f>
        <v>0</v>
      </c>
      <c r="P106" s="171">
        <v>0</v>
      </c>
      <c r="Q106" s="171">
        <f>ROUND(E106*P106,2)</f>
        <v>0</v>
      </c>
      <c r="R106" s="171" t="s">
        <v>138</v>
      </c>
      <c r="S106" s="171" t="s">
        <v>118</v>
      </c>
      <c r="T106" s="172" t="s">
        <v>118</v>
      </c>
      <c r="U106" s="158">
        <v>1.0999999999999999E-2</v>
      </c>
      <c r="V106" s="158">
        <f>ROUND(E106*U106,2)</f>
        <v>1.5</v>
      </c>
      <c r="W106" s="158"/>
      <c r="X106" s="158" t="s">
        <v>139</v>
      </c>
      <c r="Y106" s="149"/>
      <c r="Z106" s="149"/>
      <c r="AA106" s="149"/>
      <c r="AB106" s="149"/>
      <c r="AC106" s="149"/>
      <c r="AD106" s="149"/>
      <c r="AE106" s="149"/>
      <c r="AF106" s="149"/>
      <c r="AG106" s="149" t="s">
        <v>140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ht="22.5" outlineLevel="1" x14ac:dyDescent="0.2">
      <c r="A107" s="156"/>
      <c r="B107" s="157"/>
      <c r="C107" s="258" t="s">
        <v>231</v>
      </c>
      <c r="D107" s="259"/>
      <c r="E107" s="259"/>
      <c r="F107" s="259"/>
      <c r="G107" s="259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142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91" t="str">
        <f>C107</f>
        <v>bez ohledu na způsob založení, tj. pokosení se shrabáním, naložením shrabků na dopravní prostředek s odvezením do 20 km a se složením,</v>
      </c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6"/>
      <c r="B108" s="157"/>
      <c r="C108" s="192" t="s">
        <v>220</v>
      </c>
      <c r="D108" s="187"/>
      <c r="E108" s="188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144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92" t="s">
        <v>221</v>
      </c>
      <c r="D109" s="187"/>
      <c r="E109" s="188">
        <v>136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144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66">
        <v>23</v>
      </c>
      <c r="B110" s="167" t="s">
        <v>232</v>
      </c>
      <c r="C110" s="183" t="s">
        <v>233</v>
      </c>
      <c r="D110" s="168" t="s">
        <v>234</v>
      </c>
      <c r="E110" s="169">
        <v>114</v>
      </c>
      <c r="F110" s="170"/>
      <c r="G110" s="171">
        <f>ROUND(E110*F110,2)</f>
        <v>0</v>
      </c>
      <c r="H110" s="170"/>
      <c r="I110" s="171">
        <f>ROUND(E110*H110,2)</f>
        <v>0</v>
      </c>
      <c r="J110" s="170"/>
      <c r="K110" s="171">
        <f>ROUND(E110*J110,2)</f>
        <v>0</v>
      </c>
      <c r="L110" s="171">
        <v>21</v>
      </c>
      <c r="M110" s="171">
        <f>G110*(1+L110/100)</f>
        <v>0</v>
      </c>
      <c r="N110" s="171">
        <v>0</v>
      </c>
      <c r="O110" s="171">
        <f>ROUND(E110*N110,2)</f>
        <v>0</v>
      </c>
      <c r="P110" s="171">
        <v>0</v>
      </c>
      <c r="Q110" s="171">
        <f>ROUND(E110*P110,2)</f>
        <v>0</v>
      </c>
      <c r="R110" s="171" t="s">
        <v>159</v>
      </c>
      <c r="S110" s="171" t="s">
        <v>118</v>
      </c>
      <c r="T110" s="172" t="s">
        <v>118</v>
      </c>
      <c r="U110" s="158">
        <v>0</v>
      </c>
      <c r="V110" s="158">
        <f>ROUND(E110*U110,2)</f>
        <v>0</v>
      </c>
      <c r="W110" s="158"/>
      <c r="X110" s="158" t="s">
        <v>139</v>
      </c>
      <c r="Y110" s="149"/>
      <c r="Z110" s="149"/>
      <c r="AA110" s="149"/>
      <c r="AB110" s="149"/>
      <c r="AC110" s="149"/>
      <c r="AD110" s="149"/>
      <c r="AE110" s="149"/>
      <c r="AF110" s="149"/>
      <c r="AG110" s="149" t="s">
        <v>140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6"/>
      <c r="B111" s="157"/>
      <c r="C111" s="192" t="s">
        <v>186</v>
      </c>
      <c r="D111" s="187"/>
      <c r="E111" s="18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144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6"/>
      <c r="B112" s="157"/>
      <c r="C112" s="193" t="s">
        <v>176</v>
      </c>
      <c r="D112" s="189"/>
      <c r="E112" s="190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144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6"/>
      <c r="B113" s="157"/>
      <c r="C113" s="194" t="s">
        <v>190</v>
      </c>
      <c r="D113" s="189"/>
      <c r="E113" s="190">
        <v>60</v>
      </c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144</v>
      </c>
      <c r="AH113" s="149">
        <v>2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6"/>
      <c r="B114" s="157"/>
      <c r="C114" s="193" t="s">
        <v>178</v>
      </c>
      <c r="D114" s="189"/>
      <c r="E114" s="190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144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92" t="s">
        <v>235</v>
      </c>
      <c r="D115" s="187"/>
      <c r="E115" s="188">
        <v>114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144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66">
        <v>24</v>
      </c>
      <c r="B116" s="167" t="s">
        <v>236</v>
      </c>
      <c r="C116" s="183" t="s">
        <v>237</v>
      </c>
      <c r="D116" s="168" t="s">
        <v>238</v>
      </c>
      <c r="E116" s="169">
        <v>14.076000000000001</v>
      </c>
      <c r="F116" s="170"/>
      <c r="G116" s="171">
        <f>ROUND(E116*F116,2)</f>
        <v>0</v>
      </c>
      <c r="H116" s="170"/>
      <c r="I116" s="171">
        <f>ROUND(E116*H116,2)</f>
        <v>0</v>
      </c>
      <c r="J116" s="170"/>
      <c r="K116" s="171">
        <f>ROUND(E116*J116,2)</f>
        <v>0</v>
      </c>
      <c r="L116" s="171">
        <v>21</v>
      </c>
      <c r="M116" s="171">
        <f>G116*(1+L116/100)</f>
        <v>0</v>
      </c>
      <c r="N116" s="171">
        <v>1E-3</v>
      </c>
      <c r="O116" s="171">
        <f>ROUND(E116*N116,2)</f>
        <v>0.01</v>
      </c>
      <c r="P116" s="171">
        <v>0</v>
      </c>
      <c r="Q116" s="171">
        <f>ROUND(E116*P116,2)</f>
        <v>0</v>
      </c>
      <c r="R116" s="171" t="s">
        <v>239</v>
      </c>
      <c r="S116" s="171" t="s">
        <v>118</v>
      </c>
      <c r="T116" s="172" t="s">
        <v>118</v>
      </c>
      <c r="U116" s="158">
        <v>0</v>
      </c>
      <c r="V116" s="158">
        <f>ROUND(E116*U116,2)</f>
        <v>0</v>
      </c>
      <c r="W116" s="158"/>
      <c r="X116" s="158" t="s">
        <v>240</v>
      </c>
      <c r="Y116" s="149"/>
      <c r="Z116" s="149"/>
      <c r="AA116" s="149"/>
      <c r="AB116" s="149"/>
      <c r="AC116" s="149"/>
      <c r="AD116" s="149"/>
      <c r="AE116" s="149"/>
      <c r="AF116" s="149"/>
      <c r="AG116" s="149" t="s">
        <v>241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6"/>
      <c r="B117" s="157"/>
      <c r="C117" s="192" t="s">
        <v>220</v>
      </c>
      <c r="D117" s="187"/>
      <c r="E117" s="188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144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6"/>
      <c r="B118" s="157"/>
      <c r="C118" s="192" t="s">
        <v>242</v>
      </c>
      <c r="D118" s="187"/>
      <c r="E118" s="188">
        <v>14.076000000000001</v>
      </c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144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66">
        <v>25</v>
      </c>
      <c r="B119" s="167" t="s">
        <v>243</v>
      </c>
      <c r="C119" s="183" t="s">
        <v>244</v>
      </c>
      <c r="D119" s="168" t="s">
        <v>234</v>
      </c>
      <c r="E119" s="169">
        <v>85.05</v>
      </c>
      <c r="F119" s="170"/>
      <c r="G119" s="171">
        <f>ROUND(E119*F119,2)</f>
        <v>0</v>
      </c>
      <c r="H119" s="170"/>
      <c r="I119" s="171">
        <f>ROUND(E119*H119,2)</f>
        <v>0</v>
      </c>
      <c r="J119" s="170"/>
      <c r="K119" s="171">
        <f>ROUND(E119*J119,2)</f>
        <v>0</v>
      </c>
      <c r="L119" s="171">
        <v>21</v>
      </c>
      <c r="M119" s="171">
        <f>G119*(1+L119/100)</f>
        <v>0</v>
      </c>
      <c r="N119" s="171">
        <v>1</v>
      </c>
      <c r="O119" s="171">
        <f>ROUND(E119*N119,2)</f>
        <v>85.05</v>
      </c>
      <c r="P119" s="171">
        <v>0</v>
      </c>
      <c r="Q119" s="171">
        <f>ROUND(E119*P119,2)</f>
        <v>0</v>
      </c>
      <c r="R119" s="171" t="s">
        <v>239</v>
      </c>
      <c r="S119" s="171" t="s">
        <v>118</v>
      </c>
      <c r="T119" s="172" t="s">
        <v>118</v>
      </c>
      <c r="U119" s="158">
        <v>0</v>
      </c>
      <c r="V119" s="158">
        <f>ROUND(E119*U119,2)</f>
        <v>0</v>
      </c>
      <c r="W119" s="158"/>
      <c r="X119" s="158" t="s">
        <v>240</v>
      </c>
      <c r="Y119" s="149"/>
      <c r="Z119" s="149"/>
      <c r="AA119" s="149"/>
      <c r="AB119" s="149"/>
      <c r="AC119" s="149"/>
      <c r="AD119" s="149"/>
      <c r="AE119" s="149"/>
      <c r="AF119" s="149"/>
      <c r="AG119" s="149" t="s">
        <v>241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6"/>
      <c r="B120" s="157"/>
      <c r="C120" s="192" t="s">
        <v>215</v>
      </c>
      <c r="D120" s="187"/>
      <c r="E120" s="18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144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6"/>
      <c r="B121" s="157"/>
      <c r="C121" s="193" t="s">
        <v>176</v>
      </c>
      <c r="D121" s="189"/>
      <c r="E121" s="190"/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144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194" t="s">
        <v>245</v>
      </c>
      <c r="D122" s="189"/>
      <c r="E122" s="190">
        <v>45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144</v>
      </c>
      <c r="AH122" s="149">
        <v>2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193" t="s">
        <v>178</v>
      </c>
      <c r="D123" s="189"/>
      <c r="E123" s="190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144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192" t="s">
        <v>246</v>
      </c>
      <c r="D124" s="187"/>
      <c r="E124" s="188">
        <v>85.05</v>
      </c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144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x14ac:dyDescent="0.2">
      <c r="A125" s="160" t="s">
        <v>107</v>
      </c>
      <c r="B125" s="161" t="s">
        <v>66</v>
      </c>
      <c r="C125" s="181" t="s">
        <v>67</v>
      </c>
      <c r="D125" s="162"/>
      <c r="E125" s="163"/>
      <c r="F125" s="164"/>
      <c r="G125" s="164">
        <f>SUMIF(AG126:AG129,"&lt;&gt;NOR",G126:G129)</f>
        <v>0</v>
      </c>
      <c r="H125" s="164"/>
      <c r="I125" s="164">
        <f>SUM(I126:I129)</f>
        <v>0</v>
      </c>
      <c r="J125" s="164"/>
      <c r="K125" s="164">
        <f>SUM(K126:K129)</f>
        <v>0</v>
      </c>
      <c r="L125" s="164"/>
      <c r="M125" s="164">
        <f>SUM(M126:M129)</f>
        <v>0</v>
      </c>
      <c r="N125" s="164"/>
      <c r="O125" s="164">
        <f>SUM(O126:O129)</f>
        <v>28.36</v>
      </c>
      <c r="P125" s="164"/>
      <c r="Q125" s="164">
        <f>SUM(Q126:Q129)</f>
        <v>0</v>
      </c>
      <c r="R125" s="164"/>
      <c r="S125" s="164"/>
      <c r="T125" s="165"/>
      <c r="U125" s="159"/>
      <c r="V125" s="159">
        <f>SUM(V126:V129)</f>
        <v>25.43</v>
      </c>
      <c r="W125" s="159"/>
      <c r="X125" s="159"/>
      <c r="AG125" t="s">
        <v>108</v>
      </c>
    </row>
    <row r="126" spans="1:60" outlineLevel="1" x14ac:dyDescent="0.2">
      <c r="A126" s="166">
        <v>26</v>
      </c>
      <c r="B126" s="167" t="s">
        <v>247</v>
      </c>
      <c r="C126" s="183" t="s">
        <v>248</v>
      </c>
      <c r="D126" s="168" t="s">
        <v>158</v>
      </c>
      <c r="E126" s="169">
        <v>15</v>
      </c>
      <c r="F126" s="170"/>
      <c r="G126" s="171">
        <f>ROUND(E126*F126,2)</f>
        <v>0</v>
      </c>
      <c r="H126" s="170"/>
      <c r="I126" s="171">
        <f>ROUND(E126*H126,2)</f>
        <v>0</v>
      </c>
      <c r="J126" s="170"/>
      <c r="K126" s="171">
        <f>ROUND(E126*J126,2)</f>
        <v>0</v>
      </c>
      <c r="L126" s="171">
        <v>21</v>
      </c>
      <c r="M126" s="171">
        <f>G126*(1+L126/100)</f>
        <v>0</v>
      </c>
      <c r="N126" s="171">
        <v>1.8907700000000001</v>
      </c>
      <c r="O126" s="171">
        <f>ROUND(E126*N126,2)</f>
        <v>28.36</v>
      </c>
      <c r="P126" s="171">
        <v>0</v>
      </c>
      <c r="Q126" s="171">
        <f>ROUND(E126*P126,2)</f>
        <v>0</v>
      </c>
      <c r="R126" s="171" t="s">
        <v>249</v>
      </c>
      <c r="S126" s="171" t="s">
        <v>118</v>
      </c>
      <c r="T126" s="172" t="s">
        <v>118</v>
      </c>
      <c r="U126" s="158">
        <v>1.6950000000000001</v>
      </c>
      <c r="V126" s="158">
        <f>ROUND(E126*U126,2)</f>
        <v>25.43</v>
      </c>
      <c r="W126" s="158"/>
      <c r="X126" s="158" t="s">
        <v>139</v>
      </c>
      <c r="Y126" s="149"/>
      <c r="Z126" s="149"/>
      <c r="AA126" s="149"/>
      <c r="AB126" s="149"/>
      <c r="AC126" s="149"/>
      <c r="AD126" s="149"/>
      <c r="AE126" s="149"/>
      <c r="AF126" s="149"/>
      <c r="AG126" s="149" t="s">
        <v>140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6"/>
      <c r="B127" s="157"/>
      <c r="C127" s="258" t="s">
        <v>250</v>
      </c>
      <c r="D127" s="259"/>
      <c r="E127" s="259"/>
      <c r="F127" s="259"/>
      <c r="G127" s="259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142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6"/>
      <c r="B128" s="157"/>
      <c r="C128" s="192" t="s">
        <v>251</v>
      </c>
      <c r="D128" s="187"/>
      <c r="E128" s="188"/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144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56"/>
      <c r="B129" s="157"/>
      <c r="C129" s="192" t="s">
        <v>252</v>
      </c>
      <c r="D129" s="187"/>
      <c r="E129" s="188">
        <v>15</v>
      </c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144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x14ac:dyDescent="0.2">
      <c r="A130" s="160" t="s">
        <v>107</v>
      </c>
      <c r="B130" s="161" t="s">
        <v>68</v>
      </c>
      <c r="C130" s="181" t="s">
        <v>69</v>
      </c>
      <c r="D130" s="162"/>
      <c r="E130" s="163"/>
      <c r="F130" s="164"/>
      <c r="G130" s="164">
        <f>SUMIF(AG131:AG139,"&lt;&gt;NOR",G131:G139)</f>
        <v>0</v>
      </c>
      <c r="H130" s="164"/>
      <c r="I130" s="164">
        <f>SUM(I131:I139)</f>
        <v>0</v>
      </c>
      <c r="J130" s="164"/>
      <c r="K130" s="164">
        <f>SUM(K131:K139)</f>
        <v>0</v>
      </c>
      <c r="L130" s="164"/>
      <c r="M130" s="164">
        <f>SUM(M131:M139)</f>
        <v>0</v>
      </c>
      <c r="N130" s="164"/>
      <c r="O130" s="164">
        <f>SUM(O131:O139)</f>
        <v>12.65</v>
      </c>
      <c r="P130" s="164"/>
      <c r="Q130" s="164">
        <f>SUM(Q131:Q139)</f>
        <v>0</v>
      </c>
      <c r="R130" s="164"/>
      <c r="S130" s="164"/>
      <c r="T130" s="165"/>
      <c r="U130" s="159"/>
      <c r="V130" s="159">
        <f>SUM(V131:V139)</f>
        <v>14.110000000000001</v>
      </c>
      <c r="W130" s="159"/>
      <c r="X130" s="159"/>
      <c r="AG130" t="s">
        <v>108</v>
      </c>
    </row>
    <row r="131" spans="1:60" ht="22.5" outlineLevel="1" x14ac:dyDescent="0.2">
      <c r="A131" s="166">
        <v>27</v>
      </c>
      <c r="B131" s="167" t="s">
        <v>253</v>
      </c>
      <c r="C131" s="183" t="s">
        <v>254</v>
      </c>
      <c r="D131" s="168" t="s">
        <v>137</v>
      </c>
      <c r="E131" s="169">
        <v>28</v>
      </c>
      <c r="F131" s="170"/>
      <c r="G131" s="171">
        <f>ROUND(E131*F131,2)</f>
        <v>0</v>
      </c>
      <c r="H131" s="170"/>
      <c r="I131" s="171">
        <f>ROUND(E131*H131,2)</f>
        <v>0</v>
      </c>
      <c r="J131" s="170"/>
      <c r="K131" s="171">
        <f>ROUND(E131*J131,2)</f>
        <v>0</v>
      </c>
      <c r="L131" s="171">
        <v>21</v>
      </c>
      <c r="M131" s="171">
        <f>G131*(1+L131/100)</f>
        <v>0</v>
      </c>
      <c r="N131" s="171">
        <v>0.378</v>
      </c>
      <c r="O131" s="171">
        <f>ROUND(E131*N131,2)</f>
        <v>10.58</v>
      </c>
      <c r="P131" s="171">
        <v>0</v>
      </c>
      <c r="Q131" s="171">
        <f>ROUND(E131*P131,2)</f>
        <v>0</v>
      </c>
      <c r="R131" s="171" t="s">
        <v>148</v>
      </c>
      <c r="S131" s="171" t="s">
        <v>118</v>
      </c>
      <c r="T131" s="172" t="s">
        <v>118</v>
      </c>
      <c r="U131" s="158">
        <v>2.5999999999999999E-2</v>
      </c>
      <c r="V131" s="158">
        <f>ROUND(E131*U131,2)</f>
        <v>0.73</v>
      </c>
      <c r="W131" s="158"/>
      <c r="X131" s="158" t="s">
        <v>139</v>
      </c>
      <c r="Y131" s="149"/>
      <c r="Z131" s="149"/>
      <c r="AA131" s="149"/>
      <c r="AB131" s="149"/>
      <c r="AC131" s="149"/>
      <c r="AD131" s="149"/>
      <c r="AE131" s="149"/>
      <c r="AF131" s="149"/>
      <c r="AG131" s="149" t="s">
        <v>140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6"/>
      <c r="B132" s="157"/>
      <c r="C132" s="192" t="s">
        <v>150</v>
      </c>
      <c r="D132" s="187"/>
      <c r="E132" s="188"/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144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192" t="s">
        <v>255</v>
      </c>
      <c r="D133" s="187"/>
      <c r="E133" s="188"/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144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6"/>
      <c r="B134" s="157"/>
      <c r="C134" s="192" t="s">
        <v>152</v>
      </c>
      <c r="D134" s="187"/>
      <c r="E134" s="188">
        <v>28</v>
      </c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144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66">
        <v>28</v>
      </c>
      <c r="B135" s="167" t="s">
        <v>256</v>
      </c>
      <c r="C135" s="183" t="s">
        <v>257</v>
      </c>
      <c r="D135" s="168" t="s">
        <v>137</v>
      </c>
      <c r="E135" s="169">
        <v>28</v>
      </c>
      <c r="F135" s="170"/>
      <c r="G135" s="171">
        <f>ROUND(E135*F135,2)</f>
        <v>0</v>
      </c>
      <c r="H135" s="170"/>
      <c r="I135" s="171">
        <f>ROUND(E135*H135,2)</f>
        <v>0</v>
      </c>
      <c r="J135" s="170"/>
      <c r="K135" s="171">
        <f>ROUND(E135*J135,2)</f>
        <v>0</v>
      </c>
      <c r="L135" s="171">
        <v>21</v>
      </c>
      <c r="M135" s="171">
        <f>G135*(1+L135/100)</f>
        <v>0</v>
      </c>
      <c r="N135" s="171">
        <v>7.3899999999999993E-2</v>
      </c>
      <c r="O135" s="171">
        <f>ROUND(E135*N135,2)</f>
        <v>2.0699999999999998</v>
      </c>
      <c r="P135" s="171">
        <v>0</v>
      </c>
      <c r="Q135" s="171">
        <f>ROUND(E135*P135,2)</f>
        <v>0</v>
      </c>
      <c r="R135" s="171" t="s">
        <v>148</v>
      </c>
      <c r="S135" s="171" t="s">
        <v>118</v>
      </c>
      <c r="T135" s="172" t="s">
        <v>118</v>
      </c>
      <c r="U135" s="158">
        <v>0.47799999999999998</v>
      </c>
      <c r="V135" s="158">
        <f>ROUND(E135*U135,2)</f>
        <v>13.38</v>
      </c>
      <c r="W135" s="158"/>
      <c r="X135" s="158" t="s">
        <v>139</v>
      </c>
      <c r="Y135" s="149"/>
      <c r="Z135" s="149"/>
      <c r="AA135" s="149"/>
      <c r="AB135" s="149"/>
      <c r="AC135" s="149"/>
      <c r="AD135" s="149"/>
      <c r="AE135" s="149"/>
      <c r="AF135" s="149"/>
      <c r="AG135" s="149" t="s">
        <v>140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ht="22.5" outlineLevel="1" x14ac:dyDescent="0.2">
      <c r="A136" s="156"/>
      <c r="B136" s="157"/>
      <c r="C136" s="258" t="s">
        <v>258</v>
      </c>
      <c r="D136" s="259"/>
      <c r="E136" s="259"/>
      <c r="F136" s="259"/>
      <c r="G136" s="259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142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91" t="str">
        <f>C136</f>
        <v>s provedením lože z kameniva drceného, s vyplněním spár, s dvojitým hutněním a se smetením přebytečného materiálu na krajnici. S dodáním hmot pro lože a výplň spár.</v>
      </c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6"/>
      <c r="B137" s="157"/>
      <c r="C137" s="192" t="s">
        <v>150</v>
      </c>
      <c r="D137" s="187"/>
      <c r="E137" s="188"/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144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6"/>
      <c r="B138" s="157"/>
      <c r="C138" s="192" t="s">
        <v>259</v>
      </c>
      <c r="D138" s="187"/>
      <c r="E138" s="188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144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6"/>
      <c r="B139" s="157"/>
      <c r="C139" s="192" t="s">
        <v>152</v>
      </c>
      <c r="D139" s="187"/>
      <c r="E139" s="188">
        <v>28</v>
      </c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144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x14ac:dyDescent="0.2">
      <c r="A140" s="160" t="s">
        <v>107</v>
      </c>
      <c r="B140" s="161" t="s">
        <v>70</v>
      </c>
      <c r="C140" s="181" t="s">
        <v>71</v>
      </c>
      <c r="D140" s="162"/>
      <c r="E140" s="163"/>
      <c r="F140" s="164"/>
      <c r="G140" s="164">
        <f>SUMIF(AG141:AG143,"&lt;&gt;NOR",G141:G143)</f>
        <v>0</v>
      </c>
      <c r="H140" s="164"/>
      <c r="I140" s="164">
        <f>SUM(I141:I143)</f>
        <v>0</v>
      </c>
      <c r="J140" s="164"/>
      <c r="K140" s="164">
        <f>SUM(K141:K143)</f>
        <v>0</v>
      </c>
      <c r="L140" s="164"/>
      <c r="M140" s="164">
        <f>SUM(M141:M143)</f>
        <v>0</v>
      </c>
      <c r="N140" s="164"/>
      <c r="O140" s="164">
        <f>SUM(O141:O143)</f>
        <v>0.01</v>
      </c>
      <c r="P140" s="164"/>
      <c r="Q140" s="164">
        <f>SUM(Q141:Q143)</f>
        <v>0</v>
      </c>
      <c r="R140" s="164"/>
      <c r="S140" s="164"/>
      <c r="T140" s="165"/>
      <c r="U140" s="159"/>
      <c r="V140" s="159">
        <f>SUM(V141:V143)</f>
        <v>5.54</v>
      </c>
      <c r="W140" s="159"/>
      <c r="X140" s="159"/>
      <c r="AG140" t="s">
        <v>108</v>
      </c>
    </row>
    <row r="141" spans="1:60" outlineLevel="1" x14ac:dyDescent="0.2">
      <c r="A141" s="166">
        <v>29</v>
      </c>
      <c r="B141" s="167" t="s">
        <v>260</v>
      </c>
      <c r="C141" s="183" t="s">
        <v>261</v>
      </c>
      <c r="D141" s="168" t="s">
        <v>262</v>
      </c>
      <c r="E141" s="169">
        <v>163</v>
      </c>
      <c r="F141" s="170"/>
      <c r="G141" s="171">
        <f>ROUND(E141*F141,2)</f>
        <v>0</v>
      </c>
      <c r="H141" s="170"/>
      <c r="I141" s="171">
        <f>ROUND(E141*H141,2)</f>
        <v>0</v>
      </c>
      <c r="J141" s="170"/>
      <c r="K141" s="171">
        <f>ROUND(E141*J141,2)</f>
        <v>0</v>
      </c>
      <c r="L141" s="171">
        <v>21</v>
      </c>
      <c r="M141" s="171">
        <f>G141*(1+L141/100)</f>
        <v>0</v>
      </c>
      <c r="N141" s="171">
        <v>4.0000000000000003E-5</v>
      </c>
      <c r="O141" s="171">
        <f>ROUND(E141*N141,2)</f>
        <v>0.01</v>
      </c>
      <c r="P141" s="171">
        <v>0</v>
      </c>
      <c r="Q141" s="171">
        <f>ROUND(E141*P141,2)</f>
        <v>0</v>
      </c>
      <c r="R141" s="171" t="s">
        <v>249</v>
      </c>
      <c r="S141" s="171" t="s">
        <v>118</v>
      </c>
      <c r="T141" s="172" t="s">
        <v>118</v>
      </c>
      <c r="U141" s="158">
        <v>3.4000000000000002E-2</v>
      </c>
      <c r="V141" s="158">
        <f>ROUND(E141*U141,2)</f>
        <v>5.54</v>
      </c>
      <c r="W141" s="158"/>
      <c r="X141" s="158" t="s">
        <v>139</v>
      </c>
      <c r="Y141" s="149"/>
      <c r="Z141" s="149"/>
      <c r="AA141" s="149"/>
      <c r="AB141" s="149"/>
      <c r="AC141" s="149"/>
      <c r="AD141" s="149"/>
      <c r="AE141" s="149"/>
      <c r="AF141" s="149"/>
      <c r="AG141" s="149" t="s">
        <v>140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6"/>
      <c r="B142" s="157"/>
      <c r="C142" s="192" t="s">
        <v>263</v>
      </c>
      <c r="D142" s="187"/>
      <c r="E142" s="188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144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6"/>
      <c r="B143" s="157"/>
      <c r="C143" s="192" t="s">
        <v>264</v>
      </c>
      <c r="D143" s="187"/>
      <c r="E143" s="188">
        <v>163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144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x14ac:dyDescent="0.2">
      <c r="A144" s="160" t="s">
        <v>107</v>
      </c>
      <c r="B144" s="161" t="s">
        <v>72</v>
      </c>
      <c r="C144" s="181" t="s">
        <v>73</v>
      </c>
      <c r="D144" s="162"/>
      <c r="E144" s="163"/>
      <c r="F144" s="164"/>
      <c r="G144" s="164">
        <f>SUMIF(AG145:AG149,"&lt;&gt;NOR",G145:G149)</f>
        <v>0</v>
      </c>
      <c r="H144" s="164"/>
      <c r="I144" s="164">
        <f>SUM(I145:I149)</f>
        <v>0</v>
      </c>
      <c r="J144" s="164"/>
      <c r="K144" s="164">
        <f>SUM(K145:K149)</f>
        <v>0</v>
      </c>
      <c r="L144" s="164"/>
      <c r="M144" s="164">
        <f>SUM(M145:M149)</f>
        <v>0</v>
      </c>
      <c r="N144" s="164"/>
      <c r="O144" s="164">
        <f>SUM(O145:O149)</f>
        <v>0</v>
      </c>
      <c r="P144" s="164"/>
      <c r="Q144" s="164">
        <f>SUM(Q145:Q149)</f>
        <v>0</v>
      </c>
      <c r="R144" s="164"/>
      <c r="S144" s="164"/>
      <c r="T144" s="165"/>
      <c r="U144" s="159"/>
      <c r="V144" s="159">
        <f>SUM(V145:V149)</f>
        <v>26.67</v>
      </c>
      <c r="W144" s="159"/>
      <c r="X144" s="159"/>
      <c r="AG144" t="s">
        <v>108</v>
      </c>
    </row>
    <row r="145" spans="1:60" ht="22.5" outlineLevel="1" x14ac:dyDescent="0.2">
      <c r="A145" s="166">
        <v>30</v>
      </c>
      <c r="B145" s="167" t="s">
        <v>265</v>
      </c>
      <c r="C145" s="183" t="s">
        <v>266</v>
      </c>
      <c r="D145" s="168" t="s">
        <v>234</v>
      </c>
      <c r="E145" s="169">
        <v>126.08535000000001</v>
      </c>
      <c r="F145" s="170"/>
      <c r="G145" s="171">
        <f>ROUND(E145*F145,2)</f>
        <v>0</v>
      </c>
      <c r="H145" s="170"/>
      <c r="I145" s="171">
        <f>ROUND(E145*H145,2)</f>
        <v>0</v>
      </c>
      <c r="J145" s="170"/>
      <c r="K145" s="171">
        <f>ROUND(E145*J145,2)</f>
        <v>0</v>
      </c>
      <c r="L145" s="171">
        <v>21</v>
      </c>
      <c r="M145" s="171">
        <f>G145*(1+L145/100)</f>
        <v>0</v>
      </c>
      <c r="N145" s="171">
        <v>0</v>
      </c>
      <c r="O145" s="171">
        <f>ROUND(E145*N145,2)</f>
        <v>0</v>
      </c>
      <c r="P145" s="171">
        <v>0</v>
      </c>
      <c r="Q145" s="171">
        <f>ROUND(E145*P145,2)</f>
        <v>0</v>
      </c>
      <c r="R145" s="171" t="s">
        <v>249</v>
      </c>
      <c r="S145" s="171" t="s">
        <v>118</v>
      </c>
      <c r="T145" s="172" t="s">
        <v>118</v>
      </c>
      <c r="U145" s="158">
        <v>0.21149999999999999</v>
      </c>
      <c r="V145" s="158">
        <f>ROUND(E145*U145,2)</f>
        <v>26.67</v>
      </c>
      <c r="W145" s="158"/>
      <c r="X145" s="158" t="s">
        <v>267</v>
      </c>
      <c r="Y145" s="149"/>
      <c r="Z145" s="149"/>
      <c r="AA145" s="149"/>
      <c r="AB145" s="149"/>
      <c r="AC145" s="149"/>
      <c r="AD145" s="149"/>
      <c r="AE145" s="149"/>
      <c r="AF145" s="149"/>
      <c r="AG145" s="149" t="s">
        <v>268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6"/>
      <c r="B146" s="157"/>
      <c r="C146" s="258" t="s">
        <v>269</v>
      </c>
      <c r="D146" s="259"/>
      <c r="E146" s="259"/>
      <c r="F146" s="259"/>
      <c r="G146" s="259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142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6"/>
      <c r="B147" s="157"/>
      <c r="C147" s="192" t="s">
        <v>270</v>
      </c>
      <c r="D147" s="187"/>
      <c r="E147" s="188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144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192" t="s">
        <v>271</v>
      </c>
      <c r="D148" s="187"/>
      <c r="E148" s="18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144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">
      <c r="A149" s="156"/>
      <c r="B149" s="157"/>
      <c r="C149" s="192" t="s">
        <v>272</v>
      </c>
      <c r="D149" s="187"/>
      <c r="E149" s="188">
        <v>126.08535000000001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144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x14ac:dyDescent="0.2">
      <c r="A150" s="160" t="s">
        <v>107</v>
      </c>
      <c r="B150" s="161" t="s">
        <v>74</v>
      </c>
      <c r="C150" s="181" t="s">
        <v>75</v>
      </c>
      <c r="D150" s="162"/>
      <c r="E150" s="163"/>
      <c r="F150" s="164"/>
      <c r="G150" s="164">
        <f>SUMIF(AG151:AG175,"&lt;&gt;NOR",G151:G175)</f>
        <v>0</v>
      </c>
      <c r="H150" s="164"/>
      <c r="I150" s="164">
        <f>SUM(I151:I175)</f>
        <v>0</v>
      </c>
      <c r="J150" s="164"/>
      <c r="K150" s="164">
        <f>SUM(K151:K175)</f>
        <v>0</v>
      </c>
      <c r="L150" s="164"/>
      <c r="M150" s="164">
        <f>SUM(M151:M175)</f>
        <v>0</v>
      </c>
      <c r="N150" s="164"/>
      <c r="O150" s="164">
        <f>SUM(O151:O175)</f>
        <v>0.35</v>
      </c>
      <c r="P150" s="164"/>
      <c r="Q150" s="164">
        <f>SUM(Q151:Q175)</f>
        <v>0</v>
      </c>
      <c r="R150" s="164"/>
      <c r="S150" s="164"/>
      <c r="T150" s="165"/>
      <c r="U150" s="159"/>
      <c r="V150" s="159">
        <f>SUM(V151:V175)</f>
        <v>49.59</v>
      </c>
      <c r="W150" s="159"/>
      <c r="X150" s="159"/>
      <c r="AG150" t="s">
        <v>108</v>
      </c>
    </row>
    <row r="151" spans="1:60" outlineLevel="1" x14ac:dyDescent="0.2">
      <c r="A151" s="166">
        <v>31</v>
      </c>
      <c r="B151" s="167" t="s">
        <v>273</v>
      </c>
      <c r="C151" s="183" t="s">
        <v>274</v>
      </c>
      <c r="D151" s="168" t="s">
        <v>262</v>
      </c>
      <c r="E151" s="169">
        <v>160.5</v>
      </c>
      <c r="F151" s="170"/>
      <c r="G151" s="171">
        <f>ROUND(E151*F151,2)</f>
        <v>0</v>
      </c>
      <c r="H151" s="170"/>
      <c r="I151" s="171">
        <f>ROUND(E151*H151,2)</f>
        <v>0</v>
      </c>
      <c r="J151" s="170"/>
      <c r="K151" s="171">
        <f>ROUND(E151*J151,2)</f>
        <v>0</v>
      </c>
      <c r="L151" s="171">
        <v>21</v>
      </c>
      <c r="M151" s="171">
        <f>G151*(1+L151/100)</f>
        <v>0</v>
      </c>
      <c r="N151" s="171">
        <v>0</v>
      </c>
      <c r="O151" s="171">
        <f>ROUND(E151*N151,2)</f>
        <v>0</v>
      </c>
      <c r="P151" s="171">
        <v>0</v>
      </c>
      <c r="Q151" s="171">
        <f>ROUND(E151*P151,2)</f>
        <v>0</v>
      </c>
      <c r="R151" s="171"/>
      <c r="S151" s="171" t="s">
        <v>118</v>
      </c>
      <c r="T151" s="172" t="s">
        <v>118</v>
      </c>
      <c r="U151" s="158">
        <v>0.14399999999999999</v>
      </c>
      <c r="V151" s="158">
        <f>ROUND(E151*U151,2)</f>
        <v>23.11</v>
      </c>
      <c r="W151" s="158"/>
      <c r="X151" s="158" t="s">
        <v>139</v>
      </c>
      <c r="Y151" s="149"/>
      <c r="Z151" s="149"/>
      <c r="AA151" s="149"/>
      <c r="AB151" s="149"/>
      <c r="AC151" s="149"/>
      <c r="AD151" s="149"/>
      <c r="AE151" s="149"/>
      <c r="AF151" s="149"/>
      <c r="AG151" s="149" t="s">
        <v>140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56"/>
      <c r="B152" s="157"/>
      <c r="C152" s="192" t="s">
        <v>275</v>
      </c>
      <c r="D152" s="187"/>
      <c r="E152" s="18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144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56"/>
      <c r="B153" s="157"/>
      <c r="C153" s="192" t="s">
        <v>276</v>
      </c>
      <c r="D153" s="187"/>
      <c r="E153" s="188">
        <v>160.5</v>
      </c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144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73">
        <v>32</v>
      </c>
      <c r="B154" s="174" t="s">
        <v>277</v>
      </c>
      <c r="C154" s="182" t="s">
        <v>278</v>
      </c>
      <c r="D154" s="175" t="s">
        <v>262</v>
      </c>
      <c r="E154" s="176">
        <v>160.5</v>
      </c>
      <c r="F154" s="177"/>
      <c r="G154" s="178">
        <f t="shared" ref="G154:G170" si="0">ROUND(E154*F154,2)</f>
        <v>0</v>
      </c>
      <c r="H154" s="177"/>
      <c r="I154" s="178">
        <f t="shared" ref="I154:I170" si="1">ROUND(E154*H154,2)</f>
        <v>0</v>
      </c>
      <c r="J154" s="177"/>
      <c r="K154" s="178">
        <f t="shared" ref="K154:K170" si="2">ROUND(E154*J154,2)</f>
        <v>0</v>
      </c>
      <c r="L154" s="178">
        <v>21</v>
      </c>
      <c r="M154" s="178">
        <f t="shared" ref="M154:M170" si="3">G154*(1+L154/100)</f>
        <v>0</v>
      </c>
      <c r="N154" s="178">
        <v>0</v>
      </c>
      <c r="O154" s="178">
        <f t="shared" ref="O154:O170" si="4">ROUND(E154*N154,2)</f>
        <v>0</v>
      </c>
      <c r="P154" s="178">
        <v>0</v>
      </c>
      <c r="Q154" s="178">
        <f t="shared" ref="Q154:Q170" si="5">ROUND(E154*P154,2)</f>
        <v>0</v>
      </c>
      <c r="R154" s="178"/>
      <c r="S154" s="178" t="s">
        <v>118</v>
      </c>
      <c r="T154" s="179" t="s">
        <v>118</v>
      </c>
      <c r="U154" s="158">
        <v>0.16500000000000001</v>
      </c>
      <c r="V154" s="158">
        <f t="shared" ref="V154:V170" si="6">ROUND(E154*U154,2)</f>
        <v>26.48</v>
      </c>
      <c r="W154" s="158"/>
      <c r="X154" s="158" t="s">
        <v>139</v>
      </c>
      <c r="Y154" s="149"/>
      <c r="Z154" s="149"/>
      <c r="AA154" s="149"/>
      <c r="AB154" s="149"/>
      <c r="AC154" s="149"/>
      <c r="AD154" s="149"/>
      <c r="AE154" s="149"/>
      <c r="AF154" s="149"/>
      <c r="AG154" s="149" t="s">
        <v>140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73">
        <v>33</v>
      </c>
      <c r="B155" s="174" t="s">
        <v>279</v>
      </c>
      <c r="C155" s="182" t="s">
        <v>280</v>
      </c>
      <c r="D155" s="175" t="s">
        <v>281</v>
      </c>
      <c r="E155" s="176">
        <v>15</v>
      </c>
      <c r="F155" s="177"/>
      <c r="G155" s="178">
        <f t="shared" si="0"/>
        <v>0</v>
      </c>
      <c r="H155" s="177"/>
      <c r="I155" s="178">
        <f t="shared" si="1"/>
        <v>0</v>
      </c>
      <c r="J155" s="177"/>
      <c r="K155" s="178">
        <f t="shared" si="2"/>
        <v>0</v>
      </c>
      <c r="L155" s="178">
        <v>21</v>
      </c>
      <c r="M155" s="178">
        <f t="shared" si="3"/>
        <v>0</v>
      </c>
      <c r="N155" s="178">
        <v>0</v>
      </c>
      <c r="O155" s="178">
        <f t="shared" si="4"/>
        <v>0</v>
      </c>
      <c r="P155" s="178">
        <v>0</v>
      </c>
      <c r="Q155" s="178">
        <f t="shared" si="5"/>
        <v>0</v>
      </c>
      <c r="R155" s="178"/>
      <c r="S155" s="178" t="s">
        <v>112</v>
      </c>
      <c r="T155" s="179" t="s">
        <v>113</v>
      </c>
      <c r="U155" s="158">
        <v>0</v>
      </c>
      <c r="V155" s="158">
        <f t="shared" si="6"/>
        <v>0</v>
      </c>
      <c r="W155" s="158"/>
      <c r="X155" s="158" t="s">
        <v>139</v>
      </c>
      <c r="Y155" s="149"/>
      <c r="Z155" s="149"/>
      <c r="AA155" s="149"/>
      <c r="AB155" s="149"/>
      <c r="AC155" s="149"/>
      <c r="AD155" s="149"/>
      <c r="AE155" s="149"/>
      <c r="AF155" s="149"/>
      <c r="AG155" s="149" t="s">
        <v>140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73">
        <v>34</v>
      </c>
      <c r="B156" s="174" t="s">
        <v>282</v>
      </c>
      <c r="C156" s="182" t="s">
        <v>283</v>
      </c>
      <c r="D156" s="175" t="s">
        <v>281</v>
      </c>
      <c r="E156" s="176">
        <v>7</v>
      </c>
      <c r="F156" s="177"/>
      <c r="G156" s="178">
        <f t="shared" si="0"/>
        <v>0</v>
      </c>
      <c r="H156" s="177"/>
      <c r="I156" s="178">
        <f t="shared" si="1"/>
        <v>0</v>
      </c>
      <c r="J156" s="177"/>
      <c r="K156" s="178">
        <f t="shared" si="2"/>
        <v>0</v>
      </c>
      <c r="L156" s="178">
        <v>21</v>
      </c>
      <c r="M156" s="178">
        <f t="shared" si="3"/>
        <v>0</v>
      </c>
      <c r="N156" s="178">
        <v>0</v>
      </c>
      <c r="O156" s="178">
        <f t="shared" si="4"/>
        <v>0</v>
      </c>
      <c r="P156" s="178">
        <v>0</v>
      </c>
      <c r="Q156" s="178">
        <f t="shared" si="5"/>
        <v>0</v>
      </c>
      <c r="R156" s="178"/>
      <c r="S156" s="178" t="s">
        <v>112</v>
      </c>
      <c r="T156" s="179" t="s">
        <v>113</v>
      </c>
      <c r="U156" s="158">
        <v>0</v>
      </c>
      <c r="V156" s="158">
        <f t="shared" si="6"/>
        <v>0</v>
      </c>
      <c r="W156" s="158"/>
      <c r="X156" s="158" t="s">
        <v>139</v>
      </c>
      <c r="Y156" s="149"/>
      <c r="Z156" s="149"/>
      <c r="AA156" s="149"/>
      <c r="AB156" s="149"/>
      <c r="AC156" s="149"/>
      <c r="AD156" s="149"/>
      <c r="AE156" s="149"/>
      <c r="AF156" s="149"/>
      <c r="AG156" s="149" t="s">
        <v>140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73">
        <v>35</v>
      </c>
      <c r="B157" s="174" t="s">
        <v>284</v>
      </c>
      <c r="C157" s="182" t="s">
        <v>285</v>
      </c>
      <c r="D157" s="175" t="s">
        <v>281</v>
      </c>
      <c r="E157" s="176">
        <v>1</v>
      </c>
      <c r="F157" s="177"/>
      <c r="G157" s="178">
        <f t="shared" si="0"/>
        <v>0</v>
      </c>
      <c r="H157" s="177"/>
      <c r="I157" s="178">
        <f t="shared" si="1"/>
        <v>0</v>
      </c>
      <c r="J157" s="177"/>
      <c r="K157" s="178">
        <f t="shared" si="2"/>
        <v>0</v>
      </c>
      <c r="L157" s="178">
        <v>21</v>
      </c>
      <c r="M157" s="178">
        <f t="shared" si="3"/>
        <v>0</v>
      </c>
      <c r="N157" s="178">
        <v>0</v>
      </c>
      <c r="O157" s="178">
        <f t="shared" si="4"/>
        <v>0</v>
      </c>
      <c r="P157" s="178">
        <v>0</v>
      </c>
      <c r="Q157" s="178">
        <f t="shared" si="5"/>
        <v>0</v>
      </c>
      <c r="R157" s="178"/>
      <c r="S157" s="178" t="s">
        <v>112</v>
      </c>
      <c r="T157" s="179" t="s">
        <v>113</v>
      </c>
      <c r="U157" s="158">
        <v>0</v>
      </c>
      <c r="V157" s="158">
        <f t="shared" si="6"/>
        <v>0</v>
      </c>
      <c r="W157" s="158"/>
      <c r="X157" s="158" t="s">
        <v>139</v>
      </c>
      <c r="Y157" s="149"/>
      <c r="Z157" s="149"/>
      <c r="AA157" s="149"/>
      <c r="AB157" s="149"/>
      <c r="AC157" s="149"/>
      <c r="AD157" s="149"/>
      <c r="AE157" s="149"/>
      <c r="AF157" s="149"/>
      <c r="AG157" s="149" t="s">
        <v>140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73">
        <v>36</v>
      </c>
      <c r="B158" s="174" t="s">
        <v>286</v>
      </c>
      <c r="C158" s="182" t="s">
        <v>287</v>
      </c>
      <c r="D158" s="175" t="s">
        <v>281</v>
      </c>
      <c r="E158" s="176">
        <v>1</v>
      </c>
      <c r="F158" s="177"/>
      <c r="G158" s="178">
        <f t="shared" si="0"/>
        <v>0</v>
      </c>
      <c r="H158" s="177"/>
      <c r="I158" s="178">
        <f t="shared" si="1"/>
        <v>0</v>
      </c>
      <c r="J158" s="177"/>
      <c r="K158" s="178">
        <f t="shared" si="2"/>
        <v>0</v>
      </c>
      <c r="L158" s="178">
        <v>21</v>
      </c>
      <c r="M158" s="178">
        <f t="shared" si="3"/>
        <v>0</v>
      </c>
      <c r="N158" s="178">
        <v>0</v>
      </c>
      <c r="O158" s="178">
        <f t="shared" si="4"/>
        <v>0</v>
      </c>
      <c r="P158" s="178">
        <v>0</v>
      </c>
      <c r="Q158" s="178">
        <f t="shared" si="5"/>
        <v>0</v>
      </c>
      <c r="R158" s="178"/>
      <c r="S158" s="178" t="s">
        <v>112</v>
      </c>
      <c r="T158" s="179" t="s">
        <v>113</v>
      </c>
      <c r="U158" s="158">
        <v>0</v>
      </c>
      <c r="V158" s="158">
        <f t="shared" si="6"/>
        <v>0</v>
      </c>
      <c r="W158" s="158"/>
      <c r="X158" s="158" t="s">
        <v>139</v>
      </c>
      <c r="Y158" s="149"/>
      <c r="Z158" s="149"/>
      <c r="AA158" s="149"/>
      <c r="AB158" s="149"/>
      <c r="AC158" s="149"/>
      <c r="AD158" s="149"/>
      <c r="AE158" s="149"/>
      <c r="AF158" s="149"/>
      <c r="AG158" s="149" t="s">
        <v>140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73">
        <v>37</v>
      </c>
      <c r="B159" s="174" t="s">
        <v>288</v>
      </c>
      <c r="C159" s="182" t="s">
        <v>289</v>
      </c>
      <c r="D159" s="175" t="s">
        <v>290</v>
      </c>
      <c r="E159" s="176">
        <v>33</v>
      </c>
      <c r="F159" s="177"/>
      <c r="G159" s="178">
        <f t="shared" si="0"/>
        <v>0</v>
      </c>
      <c r="H159" s="177"/>
      <c r="I159" s="178">
        <f t="shared" si="1"/>
        <v>0</v>
      </c>
      <c r="J159" s="177"/>
      <c r="K159" s="178">
        <f t="shared" si="2"/>
        <v>0</v>
      </c>
      <c r="L159" s="178">
        <v>21</v>
      </c>
      <c r="M159" s="178">
        <f t="shared" si="3"/>
        <v>0</v>
      </c>
      <c r="N159" s="178">
        <v>0</v>
      </c>
      <c r="O159" s="178">
        <f t="shared" si="4"/>
        <v>0</v>
      </c>
      <c r="P159" s="178">
        <v>0</v>
      </c>
      <c r="Q159" s="178">
        <f t="shared" si="5"/>
        <v>0</v>
      </c>
      <c r="R159" s="178"/>
      <c r="S159" s="178" t="s">
        <v>112</v>
      </c>
      <c r="T159" s="179" t="s">
        <v>113</v>
      </c>
      <c r="U159" s="158">
        <v>0</v>
      </c>
      <c r="V159" s="158">
        <f t="shared" si="6"/>
        <v>0</v>
      </c>
      <c r="W159" s="158"/>
      <c r="X159" s="158" t="s">
        <v>139</v>
      </c>
      <c r="Y159" s="149"/>
      <c r="Z159" s="149"/>
      <c r="AA159" s="149"/>
      <c r="AB159" s="149"/>
      <c r="AC159" s="149"/>
      <c r="AD159" s="149"/>
      <c r="AE159" s="149"/>
      <c r="AF159" s="149"/>
      <c r="AG159" s="149" t="s">
        <v>140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73">
        <v>38</v>
      </c>
      <c r="B160" s="174" t="s">
        <v>291</v>
      </c>
      <c r="C160" s="182" t="s">
        <v>292</v>
      </c>
      <c r="D160" s="175" t="s">
        <v>281</v>
      </c>
      <c r="E160" s="176">
        <v>6</v>
      </c>
      <c r="F160" s="177"/>
      <c r="G160" s="178">
        <f t="shared" si="0"/>
        <v>0</v>
      </c>
      <c r="H160" s="177"/>
      <c r="I160" s="178">
        <f t="shared" si="1"/>
        <v>0</v>
      </c>
      <c r="J160" s="177"/>
      <c r="K160" s="178">
        <f t="shared" si="2"/>
        <v>0</v>
      </c>
      <c r="L160" s="178">
        <v>21</v>
      </c>
      <c r="M160" s="178">
        <f t="shared" si="3"/>
        <v>0</v>
      </c>
      <c r="N160" s="178">
        <v>0</v>
      </c>
      <c r="O160" s="178">
        <f t="shared" si="4"/>
        <v>0</v>
      </c>
      <c r="P160" s="178">
        <v>0</v>
      </c>
      <c r="Q160" s="178">
        <f t="shared" si="5"/>
        <v>0</v>
      </c>
      <c r="R160" s="178"/>
      <c r="S160" s="178" t="s">
        <v>112</v>
      </c>
      <c r="T160" s="179" t="s">
        <v>113</v>
      </c>
      <c r="U160" s="158">
        <v>0</v>
      </c>
      <c r="V160" s="158">
        <f t="shared" si="6"/>
        <v>0</v>
      </c>
      <c r="W160" s="158"/>
      <c r="X160" s="158" t="s">
        <v>139</v>
      </c>
      <c r="Y160" s="149"/>
      <c r="Z160" s="149"/>
      <c r="AA160" s="149"/>
      <c r="AB160" s="149"/>
      <c r="AC160" s="149"/>
      <c r="AD160" s="149"/>
      <c r="AE160" s="149"/>
      <c r="AF160" s="149"/>
      <c r="AG160" s="149" t="s">
        <v>140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73">
        <v>39</v>
      </c>
      <c r="B161" s="174" t="s">
        <v>293</v>
      </c>
      <c r="C161" s="182" t="s">
        <v>294</v>
      </c>
      <c r="D161" s="175" t="s">
        <v>281</v>
      </c>
      <c r="E161" s="176">
        <v>2</v>
      </c>
      <c r="F161" s="177"/>
      <c r="G161" s="178">
        <f t="shared" si="0"/>
        <v>0</v>
      </c>
      <c r="H161" s="177"/>
      <c r="I161" s="178">
        <f t="shared" si="1"/>
        <v>0</v>
      </c>
      <c r="J161" s="177"/>
      <c r="K161" s="178">
        <f t="shared" si="2"/>
        <v>0</v>
      </c>
      <c r="L161" s="178">
        <v>21</v>
      </c>
      <c r="M161" s="178">
        <f t="shared" si="3"/>
        <v>0</v>
      </c>
      <c r="N161" s="178">
        <v>0</v>
      </c>
      <c r="O161" s="178">
        <f t="shared" si="4"/>
        <v>0</v>
      </c>
      <c r="P161" s="178">
        <v>0</v>
      </c>
      <c r="Q161" s="178">
        <f t="shared" si="5"/>
        <v>0</v>
      </c>
      <c r="R161" s="178"/>
      <c r="S161" s="178" t="s">
        <v>112</v>
      </c>
      <c r="T161" s="179" t="s">
        <v>113</v>
      </c>
      <c r="U161" s="158">
        <v>0</v>
      </c>
      <c r="V161" s="158">
        <f t="shared" si="6"/>
        <v>0</v>
      </c>
      <c r="W161" s="158"/>
      <c r="X161" s="158" t="s">
        <v>139</v>
      </c>
      <c r="Y161" s="149"/>
      <c r="Z161" s="149"/>
      <c r="AA161" s="149"/>
      <c r="AB161" s="149"/>
      <c r="AC161" s="149"/>
      <c r="AD161" s="149"/>
      <c r="AE161" s="149"/>
      <c r="AF161" s="149"/>
      <c r="AG161" s="149" t="s">
        <v>140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73">
        <v>40</v>
      </c>
      <c r="B162" s="174" t="s">
        <v>295</v>
      </c>
      <c r="C162" s="182" t="s">
        <v>296</v>
      </c>
      <c r="D162" s="175" t="s">
        <v>281</v>
      </c>
      <c r="E162" s="176">
        <v>2</v>
      </c>
      <c r="F162" s="177"/>
      <c r="G162" s="178">
        <f t="shared" si="0"/>
        <v>0</v>
      </c>
      <c r="H162" s="177"/>
      <c r="I162" s="178">
        <f t="shared" si="1"/>
        <v>0</v>
      </c>
      <c r="J162" s="177"/>
      <c r="K162" s="178">
        <f t="shared" si="2"/>
        <v>0</v>
      </c>
      <c r="L162" s="178">
        <v>21</v>
      </c>
      <c r="M162" s="178">
        <f t="shared" si="3"/>
        <v>0</v>
      </c>
      <c r="N162" s="178">
        <v>0</v>
      </c>
      <c r="O162" s="178">
        <f t="shared" si="4"/>
        <v>0</v>
      </c>
      <c r="P162" s="178">
        <v>0</v>
      </c>
      <c r="Q162" s="178">
        <f t="shared" si="5"/>
        <v>0</v>
      </c>
      <c r="R162" s="178"/>
      <c r="S162" s="178" t="s">
        <v>112</v>
      </c>
      <c r="T162" s="179" t="s">
        <v>113</v>
      </c>
      <c r="U162" s="158">
        <v>0</v>
      </c>
      <c r="V162" s="158">
        <f t="shared" si="6"/>
        <v>0</v>
      </c>
      <c r="W162" s="158"/>
      <c r="X162" s="158" t="s">
        <v>139</v>
      </c>
      <c r="Y162" s="149"/>
      <c r="Z162" s="149"/>
      <c r="AA162" s="149"/>
      <c r="AB162" s="149"/>
      <c r="AC162" s="149"/>
      <c r="AD162" s="149"/>
      <c r="AE162" s="149"/>
      <c r="AF162" s="149"/>
      <c r="AG162" s="149" t="s">
        <v>140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73">
        <v>41</v>
      </c>
      <c r="B163" s="174" t="s">
        <v>297</v>
      </c>
      <c r="C163" s="182" t="s">
        <v>298</v>
      </c>
      <c r="D163" s="175" t="s">
        <v>281</v>
      </c>
      <c r="E163" s="176">
        <v>1</v>
      </c>
      <c r="F163" s="177"/>
      <c r="G163" s="178">
        <f t="shared" si="0"/>
        <v>0</v>
      </c>
      <c r="H163" s="177"/>
      <c r="I163" s="178">
        <f t="shared" si="1"/>
        <v>0</v>
      </c>
      <c r="J163" s="177"/>
      <c r="K163" s="178">
        <f t="shared" si="2"/>
        <v>0</v>
      </c>
      <c r="L163" s="178">
        <v>21</v>
      </c>
      <c r="M163" s="178">
        <f t="shared" si="3"/>
        <v>0</v>
      </c>
      <c r="N163" s="178">
        <v>0</v>
      </c>
      <c r="O163" s="178">
        <f t="shared" si="4"/>
        <v>0</v>
      </c>
      <c r="P163" s="178">
        <v>0</v>
      </c>
      <c r="Q163" s="178">
        <f t="shared" si="5"/>
        <v>0</v>
      </c>
      <c r="R163" s="178"/>
      <c r="S163" s="178" t="s">
        <v>112</v>
      </c>
      <c r="T163" s="179" t="s">
        <v>113</v>
      </c>
      <c r="U163" s="158">
        <v>0</v>
      </c>
      <c r="V163" s="158">
        <f t="shared" si="6"/>
        <v>0</v>
      </c>
      <c r="W163" s="158"/>
      <c r="X163" s="158" t="s">
        <v>139</v>
      </c>
      <c r="Y163" s="149"/>
      <c r="Z163" s="149"/>
      <c r="AA163" s="149"/>
      <c r="AB163" s="149"/>
      <c r="AC163" s="149"/>
      <c r="AD163" s="149"/>
      <c r="AE163" s="149"/>
      <c r="AF163" s="149"/>
      <c r="AG163" s="149" t="s">
        <v>140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73">
        <v>42</v>
      </c>
      <c r="B164" s="174" t="s">
        <v>299</v>
      </c>
      <c r="C164" s="182" t="s">
        <v>300</v>
      </c>
      <c r="D164" s="175" t="s">
        <v>290</v>
      </c>
      <c r="E164" s="176">
        <v>19.5</v>
      </c>
      <c r="F164" s="177"/>
      <c r="G164" s="178">
        <f t="shared" si="0"/>
        <v>0</v>
      </c>
      <c r="H164" s="177"/>
      <c r="I164" s="178">
        <f t="shared" si="1"/>
        <v>0</v>
      </c>
      <c r="J164" s="177"/>
      <c r="K164" s="178">
        <f t="shared" si="2"/>
        <v>0</v>
      </c>
      <c r="L164" s="178">
        <v>21</v>
      </c>
      <c r="M164" s="178">
        <f t="shared" si="3"/>
        <v>0</v>
      </c>
      <c r="N164" s="178">
        <v>0</v>
      </c>
      <c r="O164" s="178">
        <f t="shared" si="4"/>
        <v>0</v>
      </c>
      <c r="P164" s="178">
        <v>0</v>
      </c>
      <c r="Q164" s="178">
        <f t="shared" si="5"/>
        <v>0</v>
      </c>
      <c r="R164" s="178"/>
      <c r="S164" s="178" t="s">
        <v>112</v>
      </c>
      <c r="T164" s="179" t="s">
        <v>113</v>
      </c>
      <c r="U164" s="158">
        <v>0</v>
      </c>
      <c r="V164" s="158">
        <f t="shared" si="6"/>
        <v>0</v>
      </c>
      <c r="W164" s="158"/>
      <c r="X164" s="158" t="s">
        <v>139</v>
      </c>
      <c r="Y164" s="149"/>
      <c r="Z164" s="149"/>
      <c r="AA164" s="149"/>
      <c r="AB164" s="149"/>
      <c r="AC164" s="149"/>
      <c r="AD164" s="149"/>
      <c r="AE164" s="149"/>
      <c r="AF164" s="149"/>
      <c r="AG164" s="149" t="s">
        <v>140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 x14ac:dyDescent="0.2">
      <c r="A165" s="173">
        <v>43</v>
      </c>
      <c r="B165" s="174" t="s">
        <v>301</v>
      </c>
      <c r="C165" s="182" t="s">
        <v>302</v>
      </c>
      <c r="D165" s="175" t="s">
        <v>281</v>
      </c>
      <c r="E165" s="176">
        <v>5</v>
      </c>
      <c r="F165" s="177"/>
      <c r="G165" s="178">
        <f t="shared" si="0"/>
        <v>0</v>
      </c>
      <c r="H165" s="177"/>
      <c r="I165" s="178">
        <f t="shared" si="1"/>
        <v>0</v>
      </c>
      <c r="J165" s="177"/>
      <c r="K165" s="178">
        <f t="shared" si="2"/>
        <v>0</v>
      </c>
      <c r="L165" s="178">
        <v>21</v>
      </c>
      <c r="M165" s="178">
        <f t="shared" si="3"/>
        <v>0</v>
      </c>
      <c r="N165" s="178">
        <v>0</v>
      </c>
      <c r="O165" s="178">
        <f t="shared" si="4"/>
        <v>0</v>
      </c>
      <c r="P165" s="178">
        <v>0</v>
      </c>
      <c r="Q165" s="178">
        <f t="shared" si="5"/>
        <v>0</v>
      </c>
      <c r="R165" s="178"/>
      <c r="S165" s="178" t="s">
        <v>112</v>
      </c>
      <c r="T165" s="179" t="s">
        <v>113</v>
      </c>
      <c r="U165" s="158">
        <v>0</v>
      </c>
      <c r="V165" s="158">
        <f t="shared" si="6"/>
        <v>0</v>
      </c>
      <c r="W165" s="158"/>
      <c r="X165" s="158" t="s">
        <v>139</v>
      </c>
      <c r="Y165" s="149"/>
      <c r="Z165" s="149"/>
      <c r="AA165" s="149"/>
      <c r="AB165" s="149"/>
      <c r="AC165" s="149"/>
      <c r="AD165" s="149"/>
      <c r="AE165" s="149"/>
      <c r="AF165" s="149"/>
      <c r="AG165" s="149" t="s">
        <v>140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73">
        <v>44</v>
      </c>
      <c r="B166" s="174" t="s">
        <v>303</v>
      </c>
      <c r="C166" s="182" t="s">
        <v>304</v>
      </c>
      <c r="D166" s="175" t="s">
        <v>281</v>
      </c>
      <c r="E166" s="176">
        <v>1</v>
      </c>
      <c r="F166" s="177"/>
      <c r="G166" s="178">
        <f t="shared" si="0"/>
        <v>0</v>
      </c>
      <c r="H166" s="177"/>
      <c r="I166" s="178">
        <f t="shared" si="1"/>
        <v>0</v>
      </c>
      <c r="J166" s="177"/>
      <c r="K166" s="178">
        <f t="shared" si="2"/>
        <v>0</v>
      </c>
      <c r="L166" s="178">
        <v>21</v>
      </c>
      <c r="M166" s="178">
        <f t="shared" si="3"/>
        <v>0</v>
      </c>
      <c r="N166" s="178">
        <v>0</v>
      </c>
      <c r="O166" s="178">
        <f t="shared" si="4"/>
        <v>0</v>
      </c>
      <c r="P166" s="178">
        <v>0</v>
      </c>
      <c r="Q166" s="178">
        <f t="shared" si="5"/>
        <v>0</v>
      </c>
      <c r="R166" s="178"/>
      <c r="S166" s="178" t="s">
        <v>112</v>
      </c>
      <c r="T166" s="179" t="s">
        <v>113</v>
      </c>
      <c r="U166" s="158">
        <v>0</v>
      </c>
      <c r="V166" s="158">
        <f t="shared" si="6"/>
        <v>0</v>
      </c>
      <c r="W166" s="158"/>
      <c r="X166" s="158" t="s">
        <v>139</v>
      </c>
      <c r="Y166" s="149"/>
      <c r="Z166" s="149"/>
      <c r="AA166" s="149"/>
      <c r="AB166" s="149"/>
      <c r="AC166" s="149"/>
      <c r="AD166" s="149"/>
      <c r="AE166" s="149"/>
      <c r="AF166" s="149"/>
      <c r="AG166" s="149" t="s">
        <v>140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73">
        <v>45</v>
      </c>
      <c r="B167" s="174" t="s">
        <v>305</v>
      </c>
      <c r="C167" s="182" t="s">
        <v>306</v>
      </c>
      <c r="D167" s="175" t="s">
        <v>281</v>
      </c>
      <c r="E167" s="176">
        <v>1</v>
      </c>
      <c r="F167" s="177"/>
      <c r="G167" s="178">
        <f t="shared" si="0"/>
        <v>0</v>
      </c>
      <c r="H167" s="177"/>
      <c r="I167" s="178">
        <f t="shared" si="1"/>
        <v>0</v>
      </c>
      <c r="J167" s="177"/>
      <c r="K167" s="178">
        <f t="shared" si="2"/>
        <v>0</v>
      </c>
      <c r="L167" s="178">
        <v>21</v>
      </c>
      <c r="M167" s="178">
        <f t="shared" si="3"/>
        <v>0</v>
      </c>
      <c r="N167" s="178">
        <v>0</v>
      </c>
      <c r="O167" s="178">
        <f t="shared" si="4"/>
        <v>0</v>
      </c>
      <c r="P167" s="178">
        <v>0</v>
      </c>
      <c r="Q167" s="178">
        <f t="shared" si="5"/>
        <v>0</v>
      </c>
      <c r="R167" s="178"/>
      <c r="S167" s="178" t="s">
        <v>112</v>
      </c>
      <c r="T167" s="179" t="s">
        <v>113</v>
      </c>
      <c r="U167" s="158">
        <v>0</v>
      </c>
      <c r="V167" s="158">
        <f t="shared" si="6"/>
        <v>0</v>
      </c>
      <c r="W167" s="158"/>
      <c r="X167" s="158" t="s">
        <v>139</v>
      </c>
      <c r="Y167" s="149"/>
      <c r="Z167" s="149"/>
      <c r="AA167" s="149"/>
      <c r="AB167" s="149"/>
      <c r="AC167" s="149"/>
      <c r="AD167" s="149"/>
      <c r="AE167" s="149"/>
      <c r="AF167" s="149"/>
      <c r="AG167" s="149" t="s">
        <v>140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73">
        <v>46</v>
      </c>
      <c r="B168" s="174" t="s">
        <v>307</v>
      </c>
      <c r="C168" s="182" t="s">
        <v>308</v>
      </c>
      <c r="D168" s="175" t="s">
        <v>281</v>
      </c>
      <c r="E168" s="176">
        <v>4</v>
      </c>
      <c r="F168" s="177"/>
      <c r="G168" s="178">
        <f t="shared" si="0"/>
        <v>0</v>
      </c>
      <c r="H168" s="177"/>
      <c r="I168" s="178">
        <f t="shared" si="1"/>
        <v>0</v>
      </c>
      <c r="J168" s="177"/>
      <c r="K168" s="178">
        <f t="shared" si="2"/>
        <v>0</v>
      </c>
      <c r="L168" s="178">
        <v>21</v>
      </c>
      <c r="M168" s="178">
        <f t="shared" si="3"/>
        <v>0</v>
      </c>
      <c r="N168" s="178">
        <v>0</v>
      </c>
      <c r="O168" s="178">
        <f t="shared" si="4"/>
        <v>0</v>
      </c>
      <c r="P168" s="178">
        <v>0</v>
      </c>
      <c r="Q168" s="178">
        <f t="shared" si="5"/>
        <v>0</v>
      </c>
      <c r="R168" s="178"/>
      <c r="S168" s="178" t="s">
        <v>112</v>
      </c>
      <c r="T168" s="179" t="s">
        <v>113</v>
      </c>
      <c r="U168" s="158">
        <v>0</v>
      </c>
      <c r="V168" s="158">
        <f t="shared" si="6"/>
        <v>0</v>
      </c>
      <c r="W168" s="158"/>
      <c r="X168" s="158" t="s">
        <v>139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140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73">
        <v>47</v>
      </c>
      <c r="B169" s="174" t="s">
        <v>309</v>
      </c>
      <c r="C169" s="182" t="s">
        <v>310</v>
      </c>
      <c r="D169" s="175" t="s">
        <v>281</v>
      </c>
      <c r="E169" s="176">
        <v>11</v>
      </c>
      <c r="F169" s="177"/>
      <c r="G169" s="178">
        <f t="shared" si="0"/>
        <v>0</v>
      </c>
      <c r="H169" s="177"/>
      <c r="I169" s="178">
        <f t="shared" si="1"/>
        <v>0</v>
      </c>
      <c r="J169" s="177"/>
      <c r="K169" s="178">
        <f t="shared" si="2"/>
        <v>0</v>
      </c>
      <c r="L169" s="178">
        <v>21</v>
      </c>
      <c r="M169" s="178">
        <f t="shared" si="3"/>
        <v>0</v>
      </c>
      <c r="N169" s="178">
        <v>0</v>
      </c>
      <c r="O169" s="178">
        <f t="shared" si="4"/>
        <v>0</v>
      </c>
      <c r="P169" s="178">
        <v>0</v>
      </c>
      <c r="Q169" s="178">
        <f t="shared" si="5"/>
        <v>0</v>
      </c>
      <c r="R169" s="178"/>
      <c r="S169" s="178" t="s">
        <v>112</v>
      </c>
      <c r="T169" s="179" t="s">
        <v>113</v>
      </c>
      <c r="U169" s="158">
        <v>0</v>
      </c>
      <c r="V169" s="158">
        <f t="shared" si="6"/>
        <v>0</v>
      </c>
      <c r="W169" s="158"/>
      <c r="X169" s="158" t="s">
        <v>139</v>
      </c>
      <c r="Y169" s="149"/>
      <c r="Z169" s="149"/>
      <c r="AA169" s="149"/>
      <c r="AB169" s="149"/>
      <c r="AC169" s="149"/>
      <c r="AD169" s="149"/>
      <c r="AE169" s="149"/>
      <c r="AF169" s="149"/>
      <c r="AG169" s="149" t="s">
        <v>140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66">
        <v>48</v>
      </c>
      <c r="B170" s="167" t="s">
        <v>311</v>
      </c>
      <c r="C170" s="183" t="s">
        <v>312</v>
      </c>
      <c r="D170" s="168" t="s">
        <v>290</v>
      </c>
      <c r="E170" s="169">
        <v>10</v>
      </c>
      <c r="F170" s="170"/>
      <c r="G170" s="171">
        <f t="shared" si="0"/>
        <v>0</v>
      </c>
      <c r="H170" s="170"/>
      <c r="I170" s="171">
        <f t="shared" si="1"/>
        <v>0</v>
      </c>
      <c r="J170" s="170"/>
      <c r="K170" s="171">
        <f t="shared" si="2"/>
        <v>0</v>
      </c>
      <c r="L170" s="171">
        <v>21</v>
      </c>
      <c r="M170" s="171">
        <f t="shared" si="3"/>
        <v>0</v>
      </c>
      <c r="N170" s="171">
        <v>0</v>
      </c>
      <c r="O170" s="171">
        <f t="shared" si="4"/>
        <v>0</v>
      </c>
      <c r="P170" s="171">
        <v>0</v>
      </c>
      <c r="Q170" s="171">
        <f t="shared" si="5"/>
        <v>0</v>
      </c>
      <c r="R170" s="171"/>
      <c r="S170" s="171" t="s">
        <v>112</v>
      </c>
      <c r="T170" s="172" t="s">
        <v>113</v>
      </c>
      <c r="U170" s="158">
        <v>0</v>
      </c>
      <c r="V170" s="158">
        <f t="shared" si="6"/>
        <v>0</v>
      </c>
      <c r="W170" s="158"/>
      <c r="X170" s="158" t="s">
        <v>139</v>
      </c>
      <c r="Y170" s="149"/>
      <c r="Z170" s="149"/>
      <c r="AA170" s="149"/>
      <c r="AB170" s="149"/>
      <c r="AC170" s="149"/>
      <c r="AD170" s="149"/>
      <c r="AE170" s="149"/>
      <c r="AF170" s="149"/>
      <c r="AG170" s="149" t="s">
        <v>140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 x14ac:dyDescent="0.2">
      <c r="A171" s="156"/>
      <c r="B171" s="157"/>
      <c r="C171" s="260" t="s">
        <v>313</v>
      </c>
      <c r="D171" s="261"/>
      <c r="E171" s="261"/>
      <c r="F171" s="261"/>
      <c r="G171" s="261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49"/>
      <c r="Z171" s="149"/>
      <c r="AA171" s="149"/>
      <c r="AB171" s="149"/>
      <c r="AC171" s="149"/>
      <c r="AD171" s="149"/>
      <c r="AE171" s="149"/>
      <c r="AF171" s="149"/>
      <c r="AG171" s="149" t="s">
        <v>314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91" t="str">
        <f>C171</f>
        <v>Na podpůrné konstrukci z nerezových profilů z perforovaného nerez plechu otvory 30% plochy, nebo nerez tahokovu</v>
      </c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73">
        <v>49</v>
      </c>
      <c r="B172" s="174" t="s">
        <v>315</v>
      </c>
      <c r="C172" s="182" t="s">
        <v>316</v>
      </c>
      <c r="D172" s="175" t="s">
        <v>281</v>
      </c>
      <c r="E172" s="176">
        <v>1</v>
      </c>
      <c r="F172" s="177"/>
      <c r="G172" s="178">
        <f>ROUND(E172*F172,2)</f>
        <v>0</v>
      </c>
      <c r="H172" s="177"/>
      <c r="I172" s="178">
        <f>ROUND(E172*H172,2)</f>
        <v>0</v>
      </c>
      <c r="J172" s="177"/>
      <c r="K172" s="178">
        <f>ROUND(E172*J172,2)</f>
        <v>0</v>
      </c>
      <c r="L172" s="178">
        <v>21</v>
      </c>
      <c r="M172" s="178">
        <f>G172*(1+L172/100)</f>
        <v>0</v>
      </c>
      <c r="N172" s="178">
        <v>0</v>
      </c>
      <c r="O172" s="178">
        <f>ROUND(E172*N172,2)</f>
        <v>0</v>
      </c>
      <c r="P172" s="178">
        <v>0</v>
      </c>
      <c r="Q172" s="178">
        <f>ROUND(E172*P172,2)</f>
        <v>0</v>
      </c>
      <c r="R172" s="178"/>
      <c r="S172" s="178" t="s">
        <v>112</v>
      </c>
      <c r="T172" s="179" t="s">
        <v>113</v>
      </c>
      <c r="U172" s="158">
        <v>0</v>
      </c>
      <c r="V172" s="158">
        <f>ROUND(E172*U172,2)</f>
        <v>0</v>
      </c>
      <c r="W172" s="158"/>
      <c r="X172" s="158" t="s">
        <v>139</v>
      </c>
      <c r="Y172" s="149"/>
      <c r="Z172" s="149"/>
      <c r="AA172" s="149"/>
      <c r="AB172" s="149"/>
      <c r="AC172" s="149"/>
      <c r="AD172" s="149"/>
      <c r="AE172" s="149"/>
      <c r="AF172" s="149"/>
      <c r="AG172" s="149" t="s">
        <v>140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ht="22.5" outlineLevel="1" x14ac:dyDescent="0.2">
      <c r="A173" s="166">
        <v>50</v>
      </c>
      <c r="B173" s="167" t="s">
        <v>317</v>
      </c>
      <c r="C173" s="183" t="s">
        <v>318</v>
      </c>
      <c r="D173" s="168" t="s">
        <v>262</v>
      </c>
      <c r="E173" s="169">
        <v>175.4265</v>
      </c>
      <c r="F173" s="170"/>
      <c r="G173" s="171">
        <f>ROUND(E173*F173,2)</f>
        <v>0</v>
      </c>
      <c r="H173" s="170"/>
      <c r="I173" s="171">
        <f>ROUND(E173*H173,2)</f>
        <v>0</v>
      </c>
      <c r="J173" s="170"/>
      <c r="K173" s="171">
        <f>ROUND(E173*J173,2)</f>
        <v>0</v>
      </c>
      <c r="L173" s="171">
        <v>21</v>
      </c>
      <c r="M173" s="171">
        <f>G173*(1+L173/100)</f>
        <v>0</v>
      </c>
      <c r="N173" s="171">
        <v>2.0200000000000001E-3</v>
      </c>
      <c r="O173" s="171">
        <f>ROUND(E173*N173,2)</f>
        <v>0.35</v>
      </c>
      <c r="P173" s="171">
        <v>0</v>
      </c>
      <c r="Q173" s="171">
        <f>ROUND(E173*P173,2)</f>
        <v>0</v>
      </c>
      <c r="R173" s="171" t="s">
        <v>239</v>
      </c>
      <c r="S173" s="171" t="s">
        <v>118</v>
      </c>
      <c r="T173" s="172" t="s">
        <v>118</v>
      </c>
      <c r="U173" s="158">
        <v>0</v>
      </c>
      <c r="V173" s="158">
        <f>ROUND(E173*U173,2)</f>
        <v>0</v>
      </c>
      <c r="W173" s="158"/>
      <c r="X173" s="158" t="s">
        <v>240</v>
      </c>
      <c r="Y173" s="149"/>
      <c r="Z173" s="149"/>
      <c r="AA173" s="149"/>
      <c r="AB173" s="149"/>
      <c r="AC173" s="149"/>
      <c r="AD173" s="149"/>
      <c r="AE173" s="149"/>
      <c r="AF173" s="149"/>
      <c r="AG173" s="149" t="s">
        <v>241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56"/>
      <c r="B174" s="157"/>
      <c r="C174" s="192" t="s">
        <v>275</v>
      </c>
      <c r="D174" s="187"/>
      <c r="E174" s="188"/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144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56"/>
      <c r="B175" s="157"/>
      <c r="C175" s="192" t="s">
        <v>319</v>
      </c>
      <c r="D175" s="187"/>
      <c r="E175" s="188">
        <v>175.4265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144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x14ac:dyDescent="0.2">
      <c r="A176" s="160" t="s">
        <v>107</v>
      </c>
      <c r="B176" s="161" t="s">
        <v>76</v>
      </c>
      <c r="C176" s="181" t="s">
        <v>77</v>
      </c>
      <c r="D176" s="162"/>
      <c r="E176" s="163"/>
      <c r="F176" s="164"/>
      <c r="G176" s="164">
        <f>SUMIF(AG177:AG179,"&lt;&gt;NOR",G177:G179)</f>
        <v>0</v>
      </c>
      <c r="H176" s="164"/>
      <c r="I176" s="164">
        <f>SUM(I177:I179)</f>
        <v>0</v>
      </c>
      <c r="J176" s="164"/>
      <c r="K176" s="164">
        <f>SUM(K177:K179)</f>
        <v>0</v>
      </c>
      <c r="L176" s="164"/>
      <c r="M176" s="164">
        <f>SUM(M177:M179)</f>
        <v>0</v>
      </c>
      <c r="N176" s="164"/>
      <c r="O176" s="164">
        <f>SUM(O177:O179)</f>
        <v>0.01</v>
      </c>
      <c r="P176" s="164"/>
      <c r="Q176" s="164">
        <f>SUM(Q177:Q179)</f>
        <v>0</v>
      </c>
      <c r="R176" s="164"/>
      <c r="S176" s="164"/>
      <c r="T176" s="165"/>
      <c r="U176" s="159"/>
      <c r="V176" s="159">
        <f>SUM(V177:V179)</f>
        <v>4.13</v>
      </c>
      <c r="W176" s="159"/>
      <c r="X176" s="159"/>
      <c r="AG176" t="s">
        <v>108</v>
      </c>
    </row>
    <row r="177" spans="1:60" outlineLevel="1" x14ac:dyDescent="0.2">
      <c r="A177" s="166">
        <v>51</v>
      </c>
      <c r="B177" s="167" t="s">
        <v>320</v>
      </c>
      <c r="C177" s="183" t="s">
        <v>321</v>
      </c>
      <c r="D177" s="168" t="s">
        <v>262</v>
      </c>
      <c r="E177" s="169">
        <v>159</v>
      </c>
      <c r="F177" s="170"/>
      <c r="G177" s="171">
        <f>ROUND(E177*F177,2)</f>
        <v>0</v>
      </c>
      <c r="H177" s="170"/>
      <c r="I177" s="171">
        <f>ROUND(E177*H177,2)</f>
        <v>0</v>
      </c>
      <c r="J177" s="170"/>
      <c r="K177" s="171">
        <f>ROUND(E177*J177,2)</f>
        <v>0</v>
      </c>
      <c r="L177" s="171">
        <v>21</v>
      </c>
      <c r="M177" s="171">
        <f>G177*(1+L177/100)</f>
        <v>0</v>
      </c>
      <c r="N177" s="171">
        <v>6.0000000000000002E-5</v>
      </c>
      <c r="O177" s="171">
        <f>ROUND(E177*N177,2)</f>
        <v>0.01</v>
      </c>
      <c r="P177" s="171">
        <v>0</v>
      </c>
      <c r="Q177" s="171">
        <f>ROUND(E177*P177,2)</f>
        <v>0</v>
      </c>
      <c r="R177" s="171"/>
      <c r="S177" s="171" t="s">
        <v>118</v>
      </c>
      <c r="T177" s="172" t="s">
        <v>118</v>
      </c>
      <c r="U177" s="158">
        <v>2.5999999999999999E-2</v>
      </c>
      <c r="V177" s="158">
        <f>ROUND(E177*U177,2)</f>
        <v>4.13</v>
      </c>
      <c r="W177" s="158"/>
      <c r="X177" s="158" t="s">
        <v>139</v>
      </c>
      <c r="Y177" s="149"/>
      <c r="Z177" s="149"/>
      <c r="AA177" s="149"/>
      <c r="AB177" s="149"/>
      <c r="AC177" s="149"/>
      <c r="AD177" s="149"/>
      <c r="AE177" s="149"/>
      <c r="AF177" s="149"/>
      <c r="AG177" s="149" t="s">
        <v>140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56"/>
      <c r="B178" s="157"/>
      <c r="C178" s="192" t="s">
        <v>322</v>
      </c>
      <c r="D178" s="187"/>
      <c r="E178" s="188"/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144</v>
      </c>
      <c r="AH178" s="149">
        <v>0</v>
      </c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56"/>
      <c r="B179" s="157"/>
      <c r="C179" s="192" t="s">
        <v>323</v>
      </c>
      <c r="D179" s="187"/>
      <c r="E179" s="188">
        <v>159</v>
      </c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144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x14ac:dyDescent="0.2">
      <c r="A180" s="3"/>
      <c r="B180" s="4"/>
      <c r="C180" s="184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AE180">
        <v>15</v>
      </c>
      <c r="AF180">
        <v>21</v>
      </c>
      <c r="AG180" t="s">
        <v>94</v>
      </c>
    </row>
    <row r="181" spans="1:60" x14ac:dyDescent="0.2">
      <c r="A181" s="152"/>
      <c r="B181" s="153" t="s">
        <v>29</v>
      </c>
      <c r="C181" s="185"/>
      <c r="D181" s="154"/>
      <c r="E181" s="155"/>
      <c r="F181" s="155"/>
      <c r="G181" s="180">
        <f>G8+G125+G130+G140+G144+G150+G176</f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AE181">
        <f>SUMIF(L7:L179,AE180,G7:G179)</f>
        <v>0</v>
      </c>
      <c r="AF181">
        <f>SUMIF(L7:L179,AF180,G7:G179)</f>
        <v>0</v>
      </c>
      <c r="AG181" t="s">
        <v>132</v>
      </c>
    </row>
    <row r="182" spans="1:60" x14ac:dyDescent="0.2">
      <c r="C182" s="186"/>
      <c r="D182" s="10"/>
      <c r="AG182" t="s">
        <v>133</v>
      </c>
    </row>
    <row r="183" spans="1:60" x14ac:dyDescent="0.2">
      <c r="D183" s="10"/>
    </row>
    <row r="184" spans="1:60" x14ac:dyDescent="0.2">
      <c r="D184" s="10"/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UuckB7IpCNHSSHzfbhVGjUvQz0z1g4wGxh1bxbggfF+f8rbxTQ1BPwxf60aVeAVss2etDZ9PIWCJsiTqBU+fQ==" saltValue="jsyQZbVguA/KoovHi3UU1A==" spinCount="100000" sheet="1"/>
  <mergeCells count="26">
    <mergeCell ref="C14:G14"/>
    <mergeCell ref="A1:G1"/>
    <mergeCell ref="C2:G2"/>
    <mergeCell ref="C3:G3"/>
    <mergeCell ref="C4:G4"/>
    <mergeCell ref="C10:G10"/>
    <mergeCell ref="C91:G91"/>
    <mergeCell ref="C23:G23"/>
    <mergeCell ref="C27:G27"/>
    <mergeCell ref="C31:G31"/>
    <mergeCell ref="C35:G35"/>
    <mergeCell ref="C42:G42"/>
    <mergeCell ref="C49:G49"/>
    <mergeCell ref="C53:G53"/>
    <mergeCell ref="C60:G60"/>
    <mergeCell ref="C64:G64"/>
    <mergeCell ref="C71:G71"/>
    <mergeCell ref="C87:G87"/>
    <mergeCell ref="C146:G146"/>
    <mergeCell ref="C171:G171"/>
    <mergeCell ref="C95:G95"/>
    <mergeCell ref="C99:G99"/>
    <mergeCell ref="C103:G103"/>
    <mergeCell ref="C107:G107"/>
    <mergeCell ref="C127:G127"/>
    <mergeCell ref="C136:G13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SO 02 D.2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'SO 02 D.2 Pol'!Názvy_tisku</vt:lpstr>
      <vt:lpstr>oadresa</vt:lpstr>
      <vt:lpstr>Stavba!Objednatel</vt:lpstr>
      <vt:lpstr>Stavba!Objekt</vt:lpstr>
      <vt:lpstr>'00 00 Naklady'!Oblast_tisku</vt:lpstr>
      <vt:lpstr>'SO 02 D.2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Kynyking</dc:creator>
  <cp:lastModifiedBy>Andrea Žišková</cp:lastModifiedBy>
  <cp:lastPrinted>2019-03-19T12:27:02Z</cp:lastPrinted>
  <dcterms:created xsi:type="dcterms:W3CDTF">2009-04-08T07:15:50Z</dcterms:created>
  <dcterms:modified xsi:type="dcterms:W3CDTF">2021-10-01T06:30:11Z</dcterms:modified>
</cp:coreProperties>
</file>