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ZAKÁZKY 2020\Ponávka\Oprava schodiště na st. úpravy\"/>
    </mc:Choice>
  </mc:AlternateContent>
  <xr:revisionPtr revIDLastSave="0" documentId="13_ncr:1_{05432AF2-C3E8-422E-9526-6A8BD173AFF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01 01A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01A Pol'!$A$1:$X$236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O8" i="12"/>
  <c r="G9" i="12"/>
  <c r="I9" i="12"/>
  <c r="K9" i="12"/>
  <c r="M9" i="12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I13" i="12"/>
  <c r="I12" i="12" s="1"/>
  <c r="K13" i="12"/>
  <c r="M13" i="12"/>
  <c r="O13" i="12"/>
  <c r="Q13" i="12"/>
  <c r="V13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G12" i="12" s="1"/>
  <c r="I50" i="1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7" i="12"/>
  <c r="I27" i="12"/>
  <c r="K27" i="12"/>
  <c r="O27" i="12"/>
  <c r="O21" i="12" s="1"/>
  <c r="Q27" i="12"/>
  <c r="V27" i="12"/>
  <c r="G29" i="12"/>
  <c r="M29" i="12" s="1"/>
  <c r="I29" i="12"/>
  <c r="K29" i="12"/>
  <c r="O29" i="12"/>
  <c r="Q29" i="12"/>
  <c r="Q21" i="12" s="1"/>
  <c r="V29" i="12"/>
  <c r="G32" i="12"/>
  <c r="I52" i="1" s="1"/>
  <c r="O32" i="12"/>
  <c r="Q32" i="12"/>
  <c r="G33" i="12"/>
  <c r="I33" i="12"/>
  <c r="I32" i="12" s="1"/>
  <c r="K33" i="12"/>
  <c r="K32" i="12" s="1"/>
  <c r="M33" i="12"/>
  <c r="M32" i="12" s="1"/>
  <c r="O33" i="12"/>
  <c r="Q33" i="12"/>
  <c r="V33" i="12"/>
  <c r="V32" i="12" s="1"/>
  <c r="K35" i="12"/>
  <c r="O35" i="12"/>
  <c r="G36" i="12"/>
  <c r="M36" i="12" s="1"/>
  <c r="M35" i="12" s="1"/>
  <c r="I36" i="12"/>
  <c r="I35" i="12" s="1"/>
  <c r="K36" i="12"/>
  <c r="O36" i="12"/>
  <c r="Q36" i="12"/>
  <c r="Q35" i="12" s="1"/>
  <c r="V36" i="12"/>
  <c r="V35" i="12" s="1"/>
  <c r="G41" i="12"/>
  <c r="I54" i="1" s="1"/>
  <c r="K41" i="12"/>
  <c r="G42" i="12"/>
  <c r="I42" i="12"/>
  <c r="I41" i="12" s="1"/>
  <c r="K42" i="12"/>
  <c r="M42" i="12"/>
  <c r="M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O44" i="12"/>
  <c r="O43" i="12" s="1"/>
  <c r="Q44" i="12"/>
  <c r="Q43" i="12" s="1"/>
  <c r="V44" i="12"/>
  <c r="G45" i="12"/>
  <c r="M45" i="12" s="1"/>
  <c r="I45" i="12"/>
  <c r="K45" i="12"/>
  <c r="K43" i="12" s="1"/>
  <c r="O45" i="12"/>
  <c r="Q45" i="12"/>
  <c r="V45" i="12"/>
  <c r="V43" i="12" s="1"/>
  <c r="G47" i="12"/>
  <c r="G46" i="12" s="1"/>
  <c r="I56" i="1" s="1"/>
  <c r="I47" i="12"/>
  <c r="K47" i="12"/>
  <c r="O47" i="12"/>
  <c r="Q47" i="12"/>
  <c r="V47" i="12"/>
  <c r="G52" i="12"/>
  <c r="I52" i="12"/>
  <c r="I46" i="12" s="1"/>
  <c r="K52" i="12"/>
  <c r="M52" i="12"/>
  <c r="O52" i="12"/>
  <c r="Q52" i="12"/>
  <c r="V52" i="12"/>
  <c r="G54" i="12"/>
  <c r="I54" i="12"/>
  <c r="K54" i="12"/>
  <c r="M54" i="12"/>
  <c r="O54" i="12"/>
  <c r="Q54" i="12"/>
  <c r="V54" i="12"/>
  <c r="G57" i="12"/>
  <c r="I57" i="12"/>
  <c r="K57" i="12"/>
  <c r="O57" i="12"/>
  <c r="Q57" i="12"/>
  <c r="V57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K73" i="12"/>
  <c r="G74" i="12"/>
  <c r="M74" i="12" s="1"/>
  <c r="M73" i="12" s="1"/>
  <c r="I74" i="12"/>
  <c r="I73" i="12" s="1"/>
  <c r="K74" i="12"/>
  <c r="O74" i="12"/>
  <c r="O73" i="12" s="1"/>
  <c r="Q74" i="12"/>
  <c r="Q73" i="12" s="1"/>
  <c r="V74" i="12"/>
  <c r="V73" i="12" s="1"/>
  <c r="O75" i="12"/>
  <c r="G76" i="12"/>
  <c r="G75" i="12" s="1"/>
  <c r="I59" i="1" s="1"/>
  <c r="I76" i="12"/>
  <c r="K76" i="12"/>
  <c r="O76" i="12"/>
  <c r="Q76" i="12"/>
  <c r="V76" i="12"/>
  <c r="G77" i="12"/>
  <c r="M77" i="12" s="1"/>
  <c r="I77" i="12"/>
  <c r="K77" i="12"/>
  <c r="K75" i="12" s="1"/>
  <c r="O77" i="12"/>
  <c r="Q77" i="12"/>
  <c r="V77" i="12"/>
  <c r="V75" i="12" s="1"/>
  <c r="G79" i="12"/>
  <c r="I79" i="12"/>
  <c r="K79" i="12"/>
  <c r="O79" i="12"/>
  <c r="O78" i="12" s="1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O87" i="12" s="1"/>
  <c r="Q88" i="12"/>
  <c r="Q87" i="12" s="1"/>
  <c r="V88" i="12"/>
  <c r="G90" i="12"/>
  <c r="M90" i="12" s="1"/>
  <c r="I90" i="12"/>
  <c r="K90" i="12"/>
  <c r="K87" i="12" s="1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9" i="12"/>
  <c r="I119" i="12"/>
  <c r="K119" i="12"/>
  <c r="M119" i="12"/>
  <c r="O119" i="12"/>
  <c r="Q119" i="12"/>
  <c r="V119" i="12"/>
  <c r="G122" i="12"/>
  <c r="M122" i="12" s="1"/>
  <c r="I122" i="12"/>
  <c r="K122" i="12"/>
  <c r="O122" i="12"/>
  <c r="Q122" i="12"/>
  <c r="V122" i="12"/>
  <c r="G128" i="12"/>
  <c r="I128" i="12"/>
  <c r="K128" i="12"/>
  <c r="M128" i="12"/>
  <c r="O128" i="12"/>
  <c r="Q128" i="12"/>
  <c r="V128" i="12"/>
  <c r="G133" i="12"/>
  <c r="M133" i="12" s="1"/>
  <c r="I133" i="12"/>
  <c r="K133" i="12"/>
  <c r="O133" i="12"/>
  <c r="Q133" i="12"/>
  <c r="V133" i="12"/>
  <c r="G144" i="12"/>
  <c r="M144" i="12" s="1"/>
  <c r="I144" i="12"/>
  <c r="K144" i="12"/>
  <c r="O144" i="12"/>
  <c r="Q144" i="12"/>
  <c r="V144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82" i="12"/>
  <c r="M182" i="12" s="1"/>
  <c r="I182" i="12"/>
  <c r="K182" i="12"/>
  <c r="O182" i="12"/>
  <c r="Q182" i="12"/>
  <c r="V182" i="12"/>
  <c r="I183" i="12"/>
  <c r="Q183" i="12"/>
  <c r="G184" i="12"/>
  <c r="M184" i="12" s="1"/>
  <c r="M183" i="12" s="1"/>
  <c r="I184" i="12"/>
  <c r="K184" i="12"/>
  <c r="K183" i="12" s="1"/>
  <c r="O184" i="12"/>
  <c r="O183" i="12" s="1"/>
  <c r="Q184" i="12"/>
  <c r="V184" i="12"/>
  <c r="V183" i="12" s="1"/>
  <c r="G189" i="12"/>
  <c r="G188" i="12" s="1"/>
  <c r="I64" i="1" s="1"/>
  <c r="I189" i="12"/>
  <c r="K189" i="12"/>
  <c r="O189" i="12"/>
  <c r="Q189" i="12"/>
  <c r="V189" i="12"/>
  <c r="G192" i="12"/>
  <c r="I192" i="12"/>
  <c r="K192" i="12"/>
  <c r="M192" i="12"/>
  <c r="O192" i="12"/>
  <c r="Q192" i="12"/>
  <c r="V192" i="12"/>
  <c r="G198" i="12"/>
  <c r="I198" i="12"/>
  <c r="K198" i="12"/>
  <c r="M198" i="12"/>
  <c r="O198" i="12"/>
  <c r="Q198" i="12"/>
  <c r="V198" i="12"/>
  <c r="G203" i="12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14" i="12"/>
  <c r="M214" i="12" s="1"/>
  <c r="I214" i="12"/>
  <c r="K214" i="12"/>
  <c r="O214" i="12"/>
  <c r="Q214" i="12"/>
  <c r="V214" i="12"/>
  <c r="G217" i="12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I222" i="12"/>
  <c r="K222" i="12"/>
  <c r="M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AE226" i="12"/>
  <c r="F41" i="1" s="1"/>
  <c r="AF226" i="12"/>
  <c r="G41" i="1" s="1"/>
  <c r="I20" i="1"/>
  <c r="I19" i="1"/>
  <c r="I18" i="1"/>
  <c r="H41" i="1" l="1"/>
  <c r="I41" i="1" s="1"/>
  <c r="I92" i="12"/>
  <c r="I216" i="12"/>
  <c r="V197" i="12"/>
  <c r="I197" i="12"/>
  <c r="G78" i="12"/>
  <c r="I60" i="1" s="1"/>
  <c r="Q75" i="12"/>
  <c r="V46" i="12"/>
  <c r="G35" i="12"/>
  <c r="I53" i="1" s="1"/>
  <c r="F39" i="1"/>
  <c r="K216" i="12"/>
  <c r="K92" i="12"/>
  <c r="V188" i="12"/>
  <c r="Q92" i="12"/>
  <c r="I87" i="12"/>
  <c r="I78" i="12"/>
  <c r="G53" i="12"/>
  <c r="I57" i="1" s="1"/>
  <c r="G21" i="12"/>
  <c r="I51" i="1" s="1"/>
  <c r="V21" i="12"/>
  <c r="O12" i="12"/>
  <c r="G39" i="1"/>
  <c r="G42" i="1" s="1"/>
  <c r="G25" i="1" s="1"/>
  <c r="A25" i="1" s="1"/>
  <c r="A26" i="1" s="1"/>
  <c r="G26" i="1" s="1"/>
  <c r="G197" i="12"/>
  <c r="I65" i="1" s="1"/>
  <c r="G92" i="12"/>
  <c r="I62" i="1" s="1"/>
  <c r="V92" i="12"/>
  <c r="M76" i="12"/>
  <c r="G73" i="12"/>
  <c r="I58" i="1" s="1"/>
  <c r="K53" i="12"/>
  <c r="Q46" i="12"/>
  <c r="O46" i="12"/>
  <c r="I21" i="12"/>
  <c r="K8" i="12"/>
  <c r="F40" i="1"/>
  <c r="K197" i="12"/>
  <c r="Q188" i="12"/>
  <c r="O188" i="12"/>
  <c r="V78" i="12"/>
  <c r="Q53" i="12"/>
  <c r="K46" i="12"/>
  <c r="G43" i="12"/>
  <c r="I55" i="1" s="1"/>
  <c r="Q12" i="12"/>
  <c r="I8" i="12"/>
  <c r="G40" i="1"/>
  <c r="V216" i="12"/>
  <c r="Q216" i="12"/>
  <c r="O216" i="12"/>
  <c r="Q197" i="12"/>
  <c r="K188" i="12"/>
  <c r="G87" i="12"/>
  <c r="I61" i="1" s="1"/>
  <c r="I17" i="1" s="1"/>
  <c r="I75" i="12"/>
  <c r="K21" i="12"/>
  <c r="V12" i="12"/>
  <c r="Q78" i="12"/>
  <c r="V87" i="12"/>
  <c r="K78" i="12"/>
  <c r="O53" i="12"/>
  <c r="I49" i="1"/>
  <c r="G216" i="12"/>
  <c r="I66" i="1" s="1"/>
  <c r="O197" i="12"/>
  <c r="I188" i="12"/>
  <c r="O92" i="12"/>
  <c r="V53" i="12"/>
  <c r="I53" i="12"/>
  <c r="K12" i="12"/>
  <c r="M87" i="12"/>
  <c r="M8" i="12"/>
  <c r="M75" i="12"/>
  <c r="M217" i="12"/>
  <c r="M216" i="12" s="1"/>
  <c r="M203" i="12"/>
  <c r="M197" i="12" s="1"/>
  <c r="M189" i="12"/>
  <c r="M188" i="12" s="1"/>
  <c r="G183" i="12"/>
  <c r="I63" i="1" s="1"/>
  <c r="M116" i="12"/>
  <c r="M92" i="12" s="1"/>
  <c r="M79" i="12"/>
  <c r="M78" i="12" s="1"/>
  <c r="M57" i="12"/>
  <c r="M53" i="12" s="1"/>
  <c r="M47" i="12"/>
  <c r="M46" i="12" s="1"/>
  <c r="M27" i="12"/>
  <c r="M21" i="12" s="1"/>
  <c r="M20" i="12"/>
  <c r="M12" i="12" s="1"/>
  <c r="J28" i="1"/>
  <c r="J26" i="1"/>
  <c r="G38" i="1"/>
  <c r="F38" i="1"/>
  <c r="J23" i="1"/>
  <c r="J24" i="1"/>
  <c r="J25" i="1"/>
  <c r="J27" i="1"/>
  <c r="E24" i="1"/>
  <c r="E26" i="1"/>
  <c r="H40" i="1" l="1"/>
  <c r="I40" i="1" s="1"/>
  <c r="I67" i="1"/>
  <c r="I16" i="1"/>
  <c r="I21" i="1" s="1"/>
  <c r="F42" i="1"/>
  <c r="H39" i="1"/>
  <c r="G226" i="12"/>
  <c r="I39" i="1" l="1"/>
  <c r="I42" i="1" s="1"/>
  <c r="H42" i="1"/>
  <c r="J66" i="1"/>
  <c r="J55" i="1"/>
  <c r="J50" i="1"/>
  <c r="J58" i="1"/>
  <c r="J59" i="1"/>
  <c r="J52" i="1"/>
  <c r="J51" i="1"/>
  <c r="J64" i="1"/>
  <c r="J65" i="1"/>
  <c r="J54" i="1"/>
  <c r="J53" i="1"/>
  <c r="J49" i="1"/>
  <c r="J56" i="1"/>
  <c r="J57" i="1"/>
  <c r="J60" i="1"/>
  <c r="J61" i="1"/>
  <c r="J62" i="1"/>
  <c r="J63" i="1"/>
  <c r="G23" i="1"/>
  <c r="A23" i="1" s="1"/>
  <c r="A24" i="1" s="1"/>
  <c r="G24" i="1" s="1"/>
  <c r="A27" i="1" s="1"/>
  <c r="A29" i="1" s="1"/>
  <c r="G29" i="1" s="1"/>
  <c r="G27" i="1" s="1"/>
  <c r="G28" i="1"/>
  <c r="J67" i="1" l="1"/>
  <c r="J41" i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karel.sojka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<sst xmlns="http://schemas.openxmlformats.org/spreadsheetml/2006/main" count="994" uniqueCount="363">
  <si>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</si>
  <si>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</si>
  <si>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</si>
  <si>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</si>
  <si>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</si>
  <si>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</si>
  <si>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</si>
  <si>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</si>
  <si>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</si>
  <si>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</si>
  <si>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</si>
  <si>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</si>
  <si>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</si>
  <si>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</si>
  <si>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</si>
  <si>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</si>
  <si>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</si>
  <si>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</si>
  <si>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</si>
  <si>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</si>
  <si>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</si>
  <si>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</si>
  <si>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</si>
  <si>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</si>
  <si>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</si>
  <si>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</si>
  <si>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</si>
  <si>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</si>
  <si>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</si>
  <si>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</si>
  <si>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</si>
  <si>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</si>
  <si>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</si>
  <si>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</si>
  <si>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</si>
  <si>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</si>
  <si>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</si>
  <si>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</si>
  <si>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</si>
  <si>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</si>
  <si>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</si>
  <si>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01A</t>
  </si>
  <si>
    <t>Oprava schodiště</t>
  </si>
  <si>
    <t>01</t>
  </si>
  <si>
    <t>Objekt:</t>
  </si>
  <si>
    <t>Rozpočet:</t>
  </si>
  <si>
    <t>181021</t>
  </si>
  <si>
    <t>Ponávka Brno</t>
  </si>
  <si>
    <t>Stavba</t>
  </si>
  <si>
    <t>Celkem za stavbu</t>
  </si>
  <si>
    <t>CZK</t>
  </si>
  <si>
    <t>Rekapitulace dílů</t>
  </si>
  <si>
    <t>Typ dílu</t>
  </si>
  <si>
    <t>0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</si>
  <si>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</si>
  <si>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</si>
  <si>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</si>
  <si>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</si>
  <si>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</si>
  <si>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</si>
  <si>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</si>
  <si>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</si>
  <si>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</si>
  <si>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</si>
  <si>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</si>
  <si>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</si>
  <si>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</si>
  <si>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</si>
  <si>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</si>
  <si>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</si>
  <si>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</si>
  <si>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</si>
  <si>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</si>
  <si>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</si>
  <si>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</si>
  <si>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</si>
  <si>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</si>
  <si>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</si>
  <si>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</si>
  <si>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</si>
  <si>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</si>
  <si>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</si>
  <si>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</si>
  <si>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</si>
  <si>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</si>
  <si>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</si>
  <si>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</si>
  <si>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</si>
  <si>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</si>
  <si>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</si>
  <si>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</si>
  <si>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</si>
  <si>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</si>
  <si>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</si>
  <si>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</si>
  <si>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</si>
  <si>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</si>
  <si>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</si>
  <si>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</si>
  <si>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</si>
  <si>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</si>
  <si>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</si>
  <si>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</si>
  <si>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</si>
  <si>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</si>
  <si>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</si>
  <si>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</si>
  <si>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</si>
  <si>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</si>
  <si>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</si>
  <si>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</si>
  <si>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</si>
  <si>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</si>
  <si>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</si>
  <si>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</si>
  <si>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</si>
  <si>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</si>
  <si>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</si>
  <si>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</si>
  <si>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</si>
  <si>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</si>
  <si>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</si>
  <si>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</si>
  <si>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</si>
  <si>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POL1_</t>
  </si>
  <si>
    <t>VRN-02</t>
  </si>
  <si>
    <t>Kompletační činnost (IČD)</t>
  </si>
  <si>
    <t>POL1_1</t>
  </si>
  <si>
    <t>VRN-03</t>
  </si>
  <si>
    <t>Provoz investora</t>
  </si>
  <si>
    <t>310239411RT1</t>
  </si>
  <si>
    <t>Zazdívka otvorů plochy do 4 m2 cihlami na MC s použitím suché maltové směsi</t>
  </si>
  <si>
    <t>m3</t>
  </si>
  <si>
    <t>RTS 20/ I</t>
  </si>
  <si>
    <t>0,5*0,9*2,06</t>
  </si>
  <si>
    <t>VV</t>
  </si>
  <si>
    <t>0,15*0,9*2</t>
  </si>
  <si>
    <t>0,15*0,8*2</t>
  </si>
  <si>
    <t>317121021RU5</t>
  </si>
  <si>
    <t>Osazení překladu keram. plochého, světl. do 105 cm včetně dodávky překladu 125 x 14,5 x 7,1 cm</t>
  </si>
  <si>
    <t>kus</t>
  </si>
  <si>
    <t>342264051RT1</t>
  </si>
  <si>
    <t>Podhled sádrokartonový na zavěšenou ocel. konstr. desky standard tl. 12,5 mm, bez izolace</t>
  </si>
  <si>
    <t>m2</t>
  </si>
  <si>
    <t>10,76+23,34</t>
  </si>
  <si>
    <t>342264098RT3</t>
  </si>
  <si>
    <t>Příplatek k podhledu sádrokart. za plochu do 10 m2 pro plochy schodiště</t>
  </si>
  <si>
    <t>611455531R00</t>
  </si>
  <si>
    <t>Omítka rýh ve stropech MC o šířce do 15 cm</t>
  </si>
  <si>
    <t>0,15*(1,43+1,2)</t>
  </si>
  <si>
    <t>612403387R00</t>
  </si>
  <si>
    <t>Hrubá výplň rýh ve stěnách do 15x10cm maltou z SMS</t>
  </si>
  <si>
    <t>m</t>
  </si>
  <si>
    <t xml:space="preserve">po vybouraných příčkách : </t>
  </si>
  <si>
    <t>2,6*2</t>
  </si>
  <si>
    <t>612409991RT2</t>
  </si>
  <si>
    <t>Začištění omítek kolem oken,dveří apod. s použitím suché maltové směsi</t>
  </si>
  <si>
    <t>2*(0,8+1,97*2)*4</t>
  </si>
  <si>
    <t>612423531RT2</t>
  </si>
  <si>
    <t>Omítka rýh stěn vápenná šířky do 15 cm, štuková s použitím suché maltové směsi</t>
  </si>
  <si>
    <t>0,15*2,6*2</t>
  </si>
  <si>
    <t>63-01</t>
  </si>
  <si>
    <t>Zapravení podlahy po vybouraných příčkách</t>
  </si>
  <si>
    <t>1,43+1,2</t>
  </si>
  <si>
    <t>642942111RT4</t>
  </si>
  <si>
    <t>Osazení zárubní dveřních ocelových, pl. do 2,5 m2 včetně dodávky zárubně  80 x 197 x 11 cm včetně zednického zapravení</t>
  </si>
  <si>
    <t xml:space="preserve">z vestibulu do strojovny : </t>
  </si>
  <si>
    <t>1</t>
  </si>
  <si>
    <t xml:space="preserve">2np : </t>
  </si>
  <si>
    <t>9-01</t>
  </si>
  <si>
    <t>Demontáž parapetu na výstupním schodišťovém rameni včetně likvidace a následného zapravení</t>
  </si>
  <si>
    <t>941955001R00</t>
  </si>
  <si>
    <t>Lešení lehké pomocné, výška podlahy do 1,2 m</t>
  </si>
  <si>
    <t>941955102R00</t>
  </si>
  <si>
    <t>Lešení lehké pomocné,schodiště, H podlahy do 3,5 m</t>
  </si>
  <si>
    <t>952901111R00</t>
  </si>
  <si>
    <t>Vyčištění budov o výšce podlaží do 4 m</t>
  </si>
  <si>
    <t xml:space="preserve">1np : </t>
  </si>
  <si>
    <t>7*6</t>
  </si>
  <si>
    <t>2,5*4,2+2,51*9,2+3,8*2,5</t>
  </si>
  <si>
    <t>952902110R00</t>
  </si>
  <si>
    <t>Čištění zametáním v místnostech a chodbách</t>
  </si>
  <si>
    <t>962031113R00</t>
  </si>
  <si>
    <t>Bourání příček z cihel pálených plných tl. 65 mm</t>
  </si>
  <si>
    <t xml:space="preserve">m.č.209 : </t>
  </si>
  <si>
    <t>2,6*(1,43+1,2)-0,8*1,97</t>
  </si>
  <si>
    <t>965048150R00</t>
  </si>
  <si>
    <t>Dočištění povrchu po odstanění PVC, tmel do 50%</t>
  </si>
  <si>
    <t xml:space="preserve">1np m.č. 128 a u schodiště : </t>
  </si>
  <si>
    <t>1,8*2,6</t>
  </si>
  <si>
    <t>1,2*1</t>
  </si>
  <si>
    <t>968061125R00</t>
  </si>
  <si>
    <t>Vyvěšení dřevěných dveřních křídel pl. do 2 m2</t>
  </si>
  <si>
    <t>968072455R00</t>
  </si>
  <si>
    <t>Vybourání kovových dveřních zárubní pl. do 2 m2</t>
  </si>
  <si>
    <t>0,8*1,97</t>
  </si>
  <si>
    <t>0,8*1,97*3</t>
  </si>
  <si>
    <t>0,6*1,97</t>
  </si>
  <si>
    <t>970251300R00</t>
  </si>
  <si>
    <t>Řezání železobetonu hl. řezu 300 mm nástupní schodišťový stupeň-oblouk</t>
  </si>
  <si>
    <t>974031154R00</t>
  </si>
  <si>
    <t>Vysekání rýh ve zdi cihelné 10 x 15 cm</t>
  </si>
  <si>
    <t>1,2*3</t>
  </si>
  <si>
    <t>976071111R00</t>
  </si>
  <si>
    <t>Vybourání kovových zábradlí a madel</t>
  </si>
  <si>
    <t>6+3+1,2</t>
  </si>
  <si>
    <t>999281145R00</t>
  </si>
  <si>
    <t>Přesun hmot pro opravy a údržbu do v. 6 m, nošením</t>
  </si>
  <si>
    <t>t</t>
  </si>
  <si>
    <t>Přesun hmot</t>
  </si>
  <si>
    <t>POL7_</t>
  </si>
  <si>
    <t>730-01</t>
  </si>
  <si>
    <t xml:space="preserve">Demontáž otopného tělesa 1200*600 mm včetně likvidace </t>
  </si>
  <si>
    <t>730-02</t>
  </si>
  <si>
    <t xml:space="preserve">D+M deskové otopné těleso VK 33 500/2000 </t>
  </si>
  <si>
    <t>766-01</t>
  </si>
  <si>
    <t xml:space="preserve">M.Č. 216 D+M dveří dřevotřísk.dutinka 1450*1970 mm CPL 3/4 prosklené panik. kování zámek FAB kompletní provedení dle technické specifikace </t>
  </si>
  <si>
    <t>766-02</t>
  </si>
  <si>
    <t xml:space="preserve">M.Č. 215 D+M dveří dřevotřísk.dutinka 800*1970 mm CPL plné, kování  kompletní provedení dle technické specifikace </t>
  </si>
  <si>
    <t>766-03</t>
  </si>
  <si>
    <t xml:space="preserve">M.Č. 207 D+M dveří dřevotřísk.dutinka 800*1970 mm CPL plné, kování  kompletní provedení dle technické specifikace </t>
  </si>
  <si>
    <t>766-04</t>
  </si>
  <si>
    <t xml:space="preserve">M.Č. 205 D+M dveří dřevotřísk.dutinka 800*1970 mm CPL plné, kování  kompletní provedení dle technické specifikace </t>
  </si>
  <si>
    <t>766-05</t>
  </si>
  <si>
    <t>766-06</t>
  </si>
  <si>
    <t xml:space="preserve">M.Č. 209 D+M dveří dřevotřísk.dutinka 800*1970 mm CPL plné, kování  kompletní provedení dle technické specifikace </t>
  </si>
  <si>
    <t>766-14</t>
  </si>
  <si>
    <t xml:space="preserve">M.Č. 1np strojovna D+M dveří ocel.protipožár. 800*1970 mm plné,tl. min 40 mm kování+samozavírač kompletní provedení dle technické specifikace </t>
  </si>
  <si>
    <t>998766201R00</t>
  </si>
  <si>
    <t>Přesun hmot pro truhlářské konstr., výšky do 6 m</t>
  </si>
  <si>
    <t>767-01</t>
  </si>
  <si>
    <t>D+M zábradlí nerez včetně osazení do stávající schodnice</t>
  </si>
  <si>
    <t>767-02</t>
  </si>
  <si>
    <t>Výměna hydrantových skříněk 50*55 cm</t>
  </si>
  <si>
    <t>998767201R00</t>
  </si>
  <si>
    <t>Přesun hmot pro zámečnické konstr., výšky do 6 m</t>
  </si>
  <si>
    <t>771101111R00</t>
  </si>
  <si>
    <t>Vyrovnání podkladů maltou ze SMS tl. do 10 mm</t>
  </si>
  <si>
    <t xml:space="preserve">1np m.č. 128 a u schodiště-bez dodávky - dodá investor : </t>
  </si>
  <si>
    <t xml:space="preserve">stupnice : </t>
  </si>
  <si>
    <t>0,3*(1,6+1,4+1,3+1,25+1,25+1,18*8)</t>
  </si>
  <si>
    <t>0,3*(1,18*9)</t>
  </si>
  <si>
    <t xml:space="preserve">podstupnice : </t>
  </si>
  <si>
    <t>0,15*(1,6+1,4+1,3+1,25+1,25+1,18*8)</t>
  </si>
  <si>
    <t>0,15*(1,18*9)</t>
  </si>
  <si>
    <t>(2,51*9,2+3,8*2,5)</t>
  </si>
  <si>
    <t xml:space="preserve">mezipodesta : </t>
  </si>
  <si>
    <t>1,73*2,43</t>
  </si>
  <si>
    <t xml:space="preserve">1np soklík rovný : </t>
  </si>
  <si>
    <t>(2,7*2+1,8)*0,15</t>
  </si>
  <si>
    <t xml:space="preserve">2np soklík rovný : </t>
  </si>
  <si>
    <t>(1,73*2+2,45)*0,15</t>
  </si>
  <si>
    <t>(1,2+6,61*2+0,58*2+0,5+2+1,75+2,5+3,75+0,5+0,46*2+2,43+2,51)*0,15</t>
  </si>
  <si>
    <t xml:space="preserve">soklík šikmý pro schodiště : </t>
  </si>
  <si>
    <t>(3+3+6+6)*0,2</t>
  </si>
  <si>
    <t xml:space="preserve">schodnice : </t>
  </si>
  <si>
    <t>(6+3+1,2)*0,2</t>
  </si>
  <si>
    <t>771101101R00</t>
  </si>
  <si>
    <t>Vysávání podlah pro pokládku dlažby</t>
  </si>
  <si>
    <t>POL1_7</t>
  </si>
  <si>
    <t>771101210RT1</t>
  </si>
  <si>
    <t>Penetrace podkladu pod dlažby včetně dodávky</t>
  </si>
  <si>
    <t>771275511RT1</t>
  </si>
  <si>
    <t xml:space="preserve">Montáž keram.dlaždic a schodovek na stupnice,TM tmel ,spára </t>
  </si>
  <si>
    <t>1,6+1,4+1,3+1,25+1,25+1,18*8</t>
  </si>
  <si>
    <t>1,18*9</t>
  </si>
  <si>
    <t>771275521RT1</t>
  </si>
  <si>
    <t xml:space="preserve">Montáž keramických dlaždic na podstupnice, TM tmel ,spára </t>
  </si>
  <si>
    <t>771475014RU7</t>
  </si>
  <si>
    <t>Obklad soklíků keram.rovných, tmel,výška 15 cm  (lep),(sp)</t>
  </si>
  <si>
    <t>2,7*2+1,8</t>
  </si>
  <si>
    <t>1,73*2+2,45</t>
  </si>
  <si>
    <t>1,2+6,61*2+0,58*2+0,5+2+1,75+2,5+3,75+0,5+0,46*2+2,43+2,51</t>
  </si>
  <si>
    <t>771475024RU7</t>
  </si>
  <si>
    <t>Obklad soklíků keram.šikmých, tmel, 20x10 H 15 cm  (lep), (sp)</t>
  </si>
  <si>
    <t>3+3+6+6</t>
  </si>
  <si>
    <t>771479001R00</t>
  </si>
  <si>
    <t>Řezání dlaždic keramických pro soklíky</t>
  </si>
  <si>
    <t>(0,15+0,3)*22</t>
  </si>
  <si>
    <t xml:space="preserve">řezání pro schodnice : </t>
  </si>
  <si>
    <t>771575118RT1</t>
  </si>
  <si>
    <t>Montáž podlah keram.,hladké, tmel, 60x60 cm  (lep), (sp)</t>
  </si>
  <si>
    <t>2,51*9,2+3,8*2,5</t>
  </si>
  <si>
    <t>771578011R00</t>
  </si>
  <si>
    <t>Spára podlaha - stěna, silikonem</t>
  </si>
  <si>
    <t>45,55+28,2</t>
  </si>
  <si>
    <t>771577133RS2</t>
  </si>
  <si>
    <t>Lišta nerezová přechodová 1np</t>
  </si>
  <si>
    <t>771577131RS2</t>
  </si>
  <si>
    <t xml:space="preserve">Hrana schodů z nerezového profilu </t>
  </si>
  <si>
    <t>771577111RK3</t>
  </si>
  <si>
    <t>Hrana schodnic z hliníkového profilu   pro tloušťku dlaždic 10 mm,</t>
  </si>
  <si>
    <t>6*2+4*2</t>
  </si>
  <si>
    <t>771578011KS2</t>
  </si>
  <si>
    <t>Spára- stěna,akrylát</t>
  </si>
  <si>
    <t>5976420</t>
  </si>
  <si>
    <t>Dlažba keramická  600x600x9 mm dodávka</t>
  </si>
  <si>
    <t>RTS 18/ II</t>
  </si>
  <si>
    <t>Specifikace</t>
  </si>
  <si>
    <t>POL3_</t>
  </si>
  <si>
    <t>0,3*(1,6+1,4+1,3+1,25+1,25+1,18*8)*1,2</t>
  </si>
  <si>
    <t>0,3*(1,18*9)*1,2</t>
  </si>
  <si>
    <t>0,15*(1,6+1,4+1,3+1,25+1,25+1,18*8)*1,2</t>
  </si>
  <si>
    <t>0,15*(1,18*9)*1,2</t>
  </si>
  <si>
    <t>(2,51*9,2+3,8*2,5)*1,2</t>
  </si>
  <si>
    <t>1,73*2,43*1,2</t>
  </si>
  <si>
    <t>(2,7*2+1,8)*0,15*1,2</t>
  </si>
  <si>
    <t>(1,73*2+2,45)*0,15*1,2</t>
  </si>
  <si>
    <t>(1,2+6,61*2+0,58*2+0,5+2+1,75+2,5+3,75+0,5+0,46*2+2,43+2,51)*0,15*1,2</t>
  </si>
  <si>
    <t>(3+3+6+6)*0,2*1,2</t>
  </si>
  <si>
    <t>(6+3+1,2)*0,2*1,2</t>
  </si>
  <si>
    <t>998772201R00</t>
  </si>
  <si>
    <t>Přesun hmot pro dlažby z kamene, výšky do 6 m</t>
  </si>
  <si>
    <t>776511820RT3</t>
  </si>
  <si>
    <t>Odstranění PVC a koberců lepených s podložkou z ploch do 10 m2</t>
  </si>
  <si>
    <t>783225100R00</t>
  </si>
  <si>
    <t>Nátěr syntetický kovových konstrukcí 2x + 1x email</t>
  </si>
  <si>
    <t xml:space="preserve">zárubně : </t>
  </si>
  <si>
    <t>0,3*(0,8+1,97*2)*4</t>
  </si>
  <si>
    <t>78381211</t>
  </si>
  <si>
    <t>Nátěr omítek stěn omyvatelný 2x + 1x email + 2x tmel</t>
  </si>
  <si>
    <t xml:space="preserve">schodiště : </t>
  </si>
  <si>
    <t>1*(5+2,4)</t>
  </si>
  <si>
    <t>1*(1,73*2+2,43)</t>
  </si>
  <si>
    <t>784402804R00</t>
  </si>
  <si>
    <t>Odstranění malby oškrábáním, schodiště H do 3,8 m</t>
  </si>
  <si>
    <t>784191101R00</t>
  </si>
  <si>
    <t>Penetrace podkladu univerzální  1x</t>
  </si>
  <si>
    <t>784195112R00</t>
  </si>
  <si>
    <t>Malba , bílá, bez penetrace, 2 x</t>
  </si>
  <si>
    <t xml:space="preserve">malba stěn : </t>
  </si>
  <si>
    <t xml:space="preserve">m.č.205 : </t>
  </si>
  <si>
    <t>2,6*(2,91*2+2,39*2)-0,8*1,97*3</t>
  </si>
  <si>
    <t xml:space="preserve">m.č.206 : </t>
  </si>
  <si>
    <t>2,6*(2,78*2+3,2*2)-0,8*1,97</t>
  </si>
  <si>
    <t xml:space="preserve">m.č.207 : </t>
  </si>
  <si>
    <t>2,6*(3,76*2+3,53*2)-0,8*1,97*2</t>
  </si>
  <si>
    <t>2,6*(3,6*2+2,91*2)-0,8*1,97*2</t>
  </si>
  <si>
    <t>784442021RT1</t>
  </si>
  <si>
    <t>Malba disperzní interiér.výška do 3,8m pro sádrokartony, 2 x nátěr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</si>
  <si>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</si>
  <si>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</si>
  <si>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</si>
  <si>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</si>
  <si>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</si>
  <si>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</si>
  <si>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</si>
  <si>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</si>
  <si>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</si>
  <si>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</si>
  <si>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</si>
  <si>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</si>
  <si>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</si>
  <si>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</si>
  <si>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</si>
  <si>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>Poplatek za skládku suti 5% příměsí - DUFONEV Brno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</si>
  <si>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</si>
  <si>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</si>
  <si>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</si>
  <si>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</si>
  <si>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</si>
  <si>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</si>
  <si>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 xml:space="preserve">M.Č. 204 D+M dveří dřevotřísk.dutinka 800*1970 mm CPL plné, kování  kompletní provedení dle technické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</si>
</sst>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24</v>
      </c>
      <c r="C2" s="78"/>
      <c r="D2" s="79" t="s">
        <v>46</v>
      </c>
      <c r="E2" s="232" t="s">
        <v>47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44</v>
      </c>
      <c r="C3" s="78"/>
      <c r="D3" s="81" t="s">
        <v>43</v>
      </c>
      <c r="E3" s="235" t="s">
        <v>42</v>
      </c>
      <c r="F3" s="236"/>
      <c r="G3" s="236"/>
      <c r="H3" s="236"/>
      <c r="I3" s="236"/>
      <c r="J3" s="237"/>
    </row>
    <row r="4" spans="1:15" ht="23.25" customHeight="1" x14ac:dyDescent="0.2">
      <c r="A4" s="76">
        <v>1581</v>
      </c>
      <c r="B4" s="82" t="s">
        <v>45</v>
      </c>
      <c r="C4" s="83"/>
      <c r="D4" s="84" t="s">
        <v>41</v>
      </c>
      <c r="E4" s="215" t="s">
        <v>42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SUMIF(F49:F66,A16,I49:I66)+SUMIF(F49:F66,"PSU",I49:I66)</f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SUMIF(F49:F66,A17,I49:I66)</f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SUMIF(F49:F66,A18,I49:I66)</f>
        <v>0</v>
      </c>
      <c r="J18" s="205"/>
    </row>
    <row r="19" spans="1:10" ht="23.25" customHeight="1" x14ac:dyDescent="0.2">
      <c r="A19" s="139" t="s">
        <v>89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SUMIF(F49:F66,A19,I49:I66)</f>
        <v>0</v>
      </c>
      <c r="J19" s="205"/>
    </row>
    <row r="20" spans="1:10" ht="23.25" customHeight="1" x14ac:dyDescent="0.2">
      <c r="A20" s="139" t="s">
        <v>90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SUMIF(F49:F66,A20,I49:I66)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IF(A24&gt;50, ROUNDUP(A23, 0), ROUNDDOWN(A23, 0))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IF(A26&gt;50, ROUNDUP(A25, 0), ROUNDDOWN(A25, 0))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8">
        <f>IF(A29&gt;50, ROUNDUP(A27, 0), ROUNDDOWN(A27, 0))</f>
        <v>0</v>
      </c>
      <c r="H29" s="208"/>
      <c r="I29" s="208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193"/>
      <c r="D39" s="193"/>
      <c r="E39" s="193"/>
      <c r="F39" s="100">
        <f>'01 01A Pol'!AE226</f>
        <v>0</v>
      </c>
      <c r="G39" s="101">
        <f>'01 01A Pol'!AF226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194" t="s">
        <v>42</v>
      </c>
      <c r="D40" s="194"/>
      <c r="E40" s="194"/>
      <c r="F40" s="105">
        <f>'01 01A Pol'!AE226</f>
        <v>0</v>
      </c>
      <c r="G40" s="106">
        <f>'01 01A Pol'!AF226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193" t="s">
        <v>42</v>
      </c>
      <c r="D41" s="193"/>
      <c r="E41" s="193"/>
      <c r="F41" s="109">
        <f>'01 01A Pol'!AE226</f>
        <v>0</v>
      </c>
      <c r="G41" s="102">
        <f>'01 01A Pol'!AF226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5" t="s">
        <v>49</v>
      </c>
      <c r="C42" s="196"/>
      <c r="D42" s="196"/>
      <c r="E42" s="197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191" t="s">
        <v>30</v>
      </c>
      <c r="D49" s="192"/>
      <c r="E49" s="192"/>
      <c r="F49" s="135" t="s">
        <v>26</v>
      </c>
      <c r="G49" s="136"/>
      <c r="H49" s="136"/>
      <c r="I49" s="136">
        <f>'01 01A Pol'!G8</f>
        <v>0</v>
      </c>
      <c r="J49" s="133" t="str">
        <f>IF(I67=0,"",I49/I67*100)</f>
        <v/>
      </c>
    </row>
    <row r="50" spans="1:10" ht="36.75" customHeight="1" x14ac:dyDescent="0.2">
      <c r="A50" s="124"/>
      <c r="B50" s="129" t="s">
        <v>54</v>
      </c>
      <c r="C50" s="191" t="s">
        <v>55</v>
      </c>
      <c r="D50" s="192"/>
      <c r="E50" s="192"/>
      <c r="F50" s="135" t="s">
        <v>26</v>
      </c>
      <c r="G50" s="136"/>
      <c r="H50" s="136"/>
      <c r="I50" s="136">
        <f>'01 01A Pol'!G12</f>
        <v>0</v>
      </c>
      <c r="J50" s="133" t="str">
        <f>IF(I67=0,"",I50/I67*100)</f>
        <v/>
      </c>
    </row>
    <row r="51" spans="1:10" ht="36.75" customHeight="1" x14ac:dyDescent="0.2">
      <c r="A51" s="124"/>
      <c r="B51" s="129" t="s">
        <v>56</v>
      </c>
      <c r="C51" s="191" t="s">
        <v>57</v>
      </c>
      <c r="D51" s="192"/>
      <c r="E51" s="192"/>
      <c r="F51" s="135" t="s">
        <v>26</v>
      </c>
      <c r="G51" s="136"/>
      <c r="H51" s="136"/>
      <c r="I51" s="136">
        <f>'01 01A Pol'!G21</f>
        <v>0</v>
      </c>
      <c r="J51" s="133" t="str">
        <f>IF(I67=0,"",I51/I67*100)</f>
        <v/>
      </c>
    </row>
    <row r="52" spans="1:10" ht="36.75" customHeight="1" x14ac:dyDescent="0.2">
      <c r="A52" s="124"/>
      <c r="B52" s="129" t="s">
        <v>58</v>
      </c>
      <c r="C52" s="191" t="s">
        <v>59</v>
      </c>
      <c r="D52" s="192"/>
      <c r="E52" s="192"/>
      <c r="F52" s="135" t="s">
        <v>26</v>
      </c>
      <c r="G52" s="136"/>
      <c r="H52" s="136"/>
      <c r="I52" s="136">
        <f>'01 01A Pol'!G32</f>
        <v>0</v>
      </c>
      <c r="J52" s="133" t="str">
        <f>IF(I67=0,"",I52/I67*100)</f>
        <v/>
      </c>
    </row>
    <row r="53" spans="1:10" ht="36.75" customHeight="1" x14ac:dyDescent="0.2">
      <c r="A53" s="124"/>
      <c r="B53" s="129" t="s">
        <v>60</v>
      </c>
      <c r="C53" s="191" t="s">
        <v>61</v>
      </c>
      <c r="D53" s="192"/>
      <c r="E53" s="192"/>
      <c r="F53" s="135" t="s">
        <v>26</v>
      </c>
      <c r="G53" s="136"/>
      <c r="H53" s="136"/>
      <c r="I53" s="136">
        <f>'01 01A Pol'!G35</f>
        <v>0</v>
      </c>
      <c r="J53" s="133" t="str">
        <f>IF(I67=0,"",I53/I67*100)</f>
        <v/>
      </c>
    </row>
    <row r="54" spans="1:10" ht="36.75" customHeight="1" x14ac:dyDescent="0.2">
      <c r="A54" s="124"/>
      <c r="B54" s="129" t="s">
        <v>62</v>
      </c>
      <c r="C54" s="191" t="s">
        <v>63</v>
      </c>
      <c r="D54" s="192"/>
      <c r="E54" s="192"/>
      <c r="F54" s="135" t="s">
        <v>26</v>
      </c>
      <c r="G54" s="136"/>
      <c r="H54" s="136"/>
      <c r="I54" s="136">
        <f>'01 01A Pol'!G41</f>
        <v>0</v>
      </c>
      <c r="J54" s="133" t="str">
        <f>IF(I67=0,"",I54/I67*100)</f>
        <v/>
      </c>
    </row>
    <row r="55" spans="1:10" ht="36.75" customHeight="1" x14ac:dyDescent="0.2">
      <c r="A55" s="124"/>
      <c r="B55" s="129" t="s">
        <v>64</v>
      </c>
      <c r="C55" s="191" t="s">
        <v>65</v>
      </c>
      <c r="D55" s="192"/>
      <c r="E55" s="192"/>
      <c r="F55" s="135" t="s">
        <v>26</v>
      </c>
      <c r="G55" s="136"/>
      <c r="H55" s="136"/>
      <c r="I55" s="136">
        <f>'01 01A Pol'!G43</f>
        <v>0</v>
      </c>
      <c r="J55" s="133" t="str">
        <f>IF(I67=0,"",I55/I67*100)</f>
        <v/>
      </c>
    </row>
    <row r="56" spans="1:10" ht="36.75" customHeight="1" x14ac:dyDescent="0.2">
      <c r="A56" s="124"/>
      <c r="B56" s="129" t="s">
        <v>66</v>
      </c>
      <c r="C56" s="191" t="s">
        <v>67</v>
      </c>
      <c r="D56" s="192"/>
      <c r="E56" s="192"/>
      <c r="F56" s="135" t="s">
        <v>26</v>
      </c>
      <c r="G56" s="136"/>
      <c r="H56" s="136"/>
      <c r="I56" s="136">
        <f>'01 01A Pol'!G46</f>
        <v>0</v>
      </c>
      <c r="J56" s="133" t="str">
        <f>IF(I67=0,"",I56/I67*100)</f>
        <v/>
      </c>
    </row>
    <row r="57" spans="1:10" ht="36.75" customHeight="1" x14ac:dyDescent="0.2">
      <c r="A57" s="124"/>
      <c r="B57" s="129" t="s">
        <v>68</v>
      </c>
      <c r="C57" s="191" t="s">
        <v>69</v>
      </c>
      <c r="D57" s="192"/>
      <c r="E57" s="192"/>
      <c r="F57" s="135" t="s">
        <v>26</v>
      </c>
      <c r="G57" s="136"/>
      <c r="H57" s="136"/>
      <c r="I57" s="136">
        <f>'01 01A Pol'!G53</f>
        <v>0</v>
      </c>
      <c r="J57" s="133" t="str">
        <f>IF(I67=0,"",I57/I67*100)</f>
        <v/>
      </c>
    </row>
    <row r="58" spans="1:10" ht="36.75" customHeight="1" x14ac:dyDescent="0.2">
      <c r="A58" s="124"/>
      <c r="B58" s="129" t="s">
        <v>70</v>
      </c>
      <c r="C58" s="191" t="s">
        <v>71</v>
      </c>
      <c r="D58" s="192"/>
      <c r="E58" s="192"/>
      <c r="F58" s="135" t="s">
        <v>26</v>
      </c>
      <c r="G58" s="136"/>
      <c r="H58" s="136"/>
      <c r="I58" s="136">
        <f>'01 01A Pol'!G73</f>
        <v>0</v>
      </c>
      <c r="J58" s="133" t="str">
        <f>IF(I67=0,"",I58/I67*100)</f>
        <v/>
      </c>
    </row>
    <row r="59" spans="1:10" ht="36.75" customHeight="1" x14ac:dyDescent="0.2">
      <c r="A59" s="124"/>
      <c r="B59" s="129" t="s">
        <v>72</v>
      </c>
      <c r="C59" s="191" t="s">
        <v>73</v>
      </c>
      <c r="D59" s="192"/>
      <c r="E59" s="192"/>
      <c r="F59" s="135" t="s">
        <v>27</v>
      </c>
      <c r="G59" s="136"/>
      <c r="H59" s="136"/>
      <c r="I59" s="136">
        <f>'01 01A Pol'!G75</f>
        <v>0</v>
      </c>
      <c r="J59" s="133" t="str">
        <f>IF(I67=0,"",I59/I67*100)</f>
        <v/>
      </c>
    </row>
    <row r="60" spans="1:10" ht="36.75" customHeight="1" x14ac:dyDescent="0.2">
      <c r="A60" s="124"/>
      <c r="B60" s="129" t="s">
        <v>74</v>
      </c>
      <c r="C60" s="191" t="s">
        <v>75</v>
      </c>
      <c r="D60" s="192"/>
      <c r="E60" s="192"/>
      <c r="F60" s="135" t="s">
        <v>27</v>
      </c>
      <c r="G60" s="136"/>
      <c r="H60" s="136"/>
      <c r="I60" s="136">
        <f>'01 01A Pol'!G78</f>
        <v>0</v>
      </c>
      <c r="J60" s="133" t="str">
        <f>IF(I67=0,"",I60/I67*100)</f>
        <v/>
      </c>
    </row>
    <row r="61" spans="1:10" ht="36.75" customHeight="1" x14ac:dyDescent="0.2">
      <c r="A61" s="124"/>
      <c r="B61" s="129" t="s">
        <v>76</v>
      </c>
      <c r="C61" s="191" t="s">
        <v>77</v>
      </c>
      <c r="D61" s="192"/>
      <c r="E61" s="192"/>
      <c r="F61" s="135" t="s">
        <v>27</v>
      </c>
      <c r="G61" s="136"/>
      <c r="H61" s="136"/>
      <c r="I61" s="136">
        <f>'01 01A Pol'!G87</f>
        <v>0</v>
      </c>
      <c r="J61" s="133" t="str">
        <f>IF(I67=0,"",I61/I67*100)</f>
        <v/>
      </c>
    </row>
    <row r="62" spans="1:10" ht="36.75" customHeight="1" x14ac:dyDescent="0.2">
      <c r="A62" s="124"/>
      <c r="B62" s="129" t="s">
        <v>78</v>
      </c>
      <c r="C62" s="191" t="s">
        <v>79</v>
      </c>
      <c r="D62" s="192"/>
      <c r="E62" s="192"/>
      <c r="F62" s="135" t="s">
        <v>27</v>
      </c>
      <c r="G62" s="136"/>
      <c r="H62" s="136"/>
      <c r="I62" s="136">
        <f>'01 01A Pol'!G92</f>
        <v>0</v>
      </c>
      <c r="J62" s="133" t="str">
        <f>IF(I67=0,"",I62/I67*100)</f>
        <v/>
      </c>
    </row>
    <row r="63" spans="1:10" ht="36.75" customHeight="1" x14ac:dyDescent="0.2">
      <c r="A63" s="124"/>
      <c r="B63" s="129" t="s">
        <v>80</v>
      </c>
      <c r="C63" s="191" t="s">
        <v>81</v>
      </c>
      <c r="D63" s="192"/>
      <c r="E63" s="192"/>
      <c r="F63" s="135" t="s">
        <v>27</v>
      </c>
      <c r="G63" s="136"/>
      <c r="H63" s="136"/>
      <c r="I63" s="136">
        <f>'01 01A Pol'!G183</f>
        <v>0</v>
      </c>
      <c r="J63" s="133" t="str">
        <f>IF(I67=0,"",I63/I67*100)</f>
        <v/>
      </c>
    </row>
    <row r="64" spans="1:10" ht="36.75" customHeight="1" x14ac:dyDescent="0.2">
      <c r="A64" s="124"/>
      <c r="B64" s="129" t="s">
        <v>82</v>
      </c>
      <c r="C64" s="191" t="s">
        <v>83</v>
      </c>
      <c r="D64" s="192"/>
      <c r="E64" s="192"/>
      <c r="F64" s="135" t="s">
        <v>27</v>
      </c>
      <c r="G64" s="136"/>
      <c r="H64" s="136"/>
      <c r="I64" s="136">
        <f>'01 01A Pol'!G188</f>
        <v>0</v>
      </c>
      <c r="J64" s="133" t="str">
        <f>IF(I67=0,"",I64/I67*100)</f>
        <v/>
      </c>
    </row>
    <row r="65" spans="1:10" ht="36.75" customHeight="1" x14ac:dyDescent="0.2">
      <c r="A65" s="124"/>
      <c r="B65" s="129" t="s">
        <v>84</v>
      </c>
      <c r="C65" s="191" t="s">
        <v>85</v>
      </c>
      <c r="D65" s="192"/>
      <c r="E65" s="192"/>
      <c r="F65" s="135" t="s">
        <v>27</v>
      </c>
      <c r="G65" s="136"/>
      <c r="H65" s="136"/>
      <c r="I65" s="136">
        <f>'01 01A Pol'!G197</f>
        <v>0</v>
      </c>
      <c r="J65" s="133" t="str">
        <f>IF(I67=0,"",I65/I67*100)</f>
        <v/>
      </c>
    </row>
    <row r="66" spans="1:10" ht="36.75" customHeight="1" x14ac:dyDescent="0.2">
      <c r="A66" s="124"/>
      <c r="B66" s="129" t="s">
        <v>86</v>
      </c>
      <c r="C66" s="191" t="s">
        <v>87</v>
      </c>
      <c r="D66" s="192"/>
      <c r="E66" s="192"/>
      <c r="F66" s="135" t="s">
        <v>88</v>
      </c>
      <c r="G66" s="136"/>
      <c r="H66" s="136"/>
      <c r="I66" s="136">
        <f>'01 01A Pol'!G216</f>
        <v>0</v>
      </c>
      <c r="J66" s="133" t="str">
        <f>IF(I67=0,"",I66/I67*100)</f>
        <v/>
      </c>
    </row>
    <row r="67" spans="1:10" ht="25.5" customHeight="1" x14ac:dyDescent="0.2">
      <c r="A67" s="125"/>
      <c r="B67" s="130" t="s">
        <v>1</v>
      </c>
      <c r="C67" s="131"/>
      <c r="D67" s="132"/>
      <c r="E67" s="132"/>
      <c r="F67" s="137"/>
      <c r="G67" s="138"/>
      <c r="H67" s="138"/>
      <c r="I67" s="138">
        <f>SUM(I49:I66)</f>
        <v>0</v>
      </c>
      <c r="J67" s="134">
        <f>SUM(J49:J66)</f>
        <v>0</v>
      </c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AD81" sqref="AD8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91</v>
      </c>
    </row>
    <row r="2" spans="1:60" ht="24.95" customHeight="1" x14ac:dyDescent="0.2">
      <c r="A2" s="140" t="s">
        <v>8</v>
      </c>
      <c r="B2" s="49" t="s">
        <v>46</v>
      </c>
      <c r="C2" s="260" t="s">
        <v>47</v>
      </c>
      <c r="D2" s="261"/>
      <c r="E2" s="261"/>
      <c r="F2" s="261"/>
      <c r="G2" s="262"/>
      <c r="AG2" t="s">
        <v>92</v>
      </c>
    </row>
    <row r="3" spans="1:60" ht="24.95" customHeight="1" x14ac:dyDescent="0.2">
      <c r="A3" s="140" t="s">
        <v>9</v>
      </c>
      <c r="B3" s="49" t="s">
        <v>43</v>
      </c>
      <c r="C3" s="260" t="s">
        <v>42</v>
      </c>
      <c r="D3" s="261"/>
      <c r="E3" s="261"/>
      <c r="F3" s="261"/>
      <c r="G3" s="262"/>
      <c r="AC3" s="122" t="s">
        <v>92</v>
      </c>
      <c r="AG3" t="s">
        <v>93</v>
      </c>
    </row>
    <row r="4" spans="1:60" ht="24.95" customHeight="1" x14ac:dyDescent="0.2">
      <c r="A4" s="141" t="s">
        <v>10</v>
      </c>
      <c r="B4" s="142" t="s">
        <v>41</v>
      </c>
      <c r="C4" s="263" t="s">
        <v>42</v>
      </c>
      <c r="D4" s="264"/>
      <c r="E4" s="264"/>
      <c r="F4" s="264"/>
      <c r="G4" s="265"/>
      <c r="AG4" t="s">
        <v>94</v>
      </c>
    </row>
    <row r="5" spans="1:60" x14ac:dyDescent="0.2">
      <c r="D5" s="10"/>
    </row>
    <row r="6" spans="1:60" ht="38.25" x14ac:dyDescent="0.2">
      <c r="A6" s="144" t="s">
        <v>95</v>
      </c>
      <c r="B6" s="146" t="s">
        <v>96</v>
      </c>
      <c r="C6" s="146" t="s">
        <v>97</v>
      </c>
      <c r="D6" s="145" t="s">
        <v>98</v>
      </c>
      <c r="E6" s="144" t="s">
        <v>99</v>
      </c>
      <c r="F6" s="143" t="s">
        <v>100</v>
      </c>
      <c r="G6" s="144" t="s">
        <v>31</v>
      </c>
      <c r="H6" s="147" t="s">
        <v>32</v>
      </c>
      <c r="I6" s="147" t="s">
        <v>101</v>
      </c>
      <c r="J6" s="147" t="s">
        <v>33</v>
      </c>
      <c r="K6" s="147" t="s">
        <v>102</v>
      </c>
      <c r="L6" s="147" t="s">
        <v>103</v>
      </c>
      <c r="M6" s="147" t="s">
        <v>104</v>
      </c>
      <c r="N6" s="147" t="s">
        <v>105</v>
      </c>
      <c r="O6" s="147" t="s">
        <v>106</v>
      </c>
      <c r="P6" s="147" t="s">
        <v>107</v>
      </c>
      <c r="Q6" s="147" t="s">
        <v>108</v>
      </c>
      <c r="R6" s="147" t="s">
        <v>109</v>
      </c>
      <c r="S6" s="147" t="s">
        <v>110</v>
      </c>
      <c r="T6" s="147" t="s">
        <v>111</v>
      </c>
      <c r="U6" s="147" t="s">
        <v>112</v>
      </c>
      <c r="V6" s="147" t="s">
        <v>113</v>
      </c>
      <c r="W6" s="147" t="s">
        <v>114</v>
      </c>
      <c r="X6" s="147" t="s">
        <v>115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116</v>
      </c>
      <c r="B8" s="164" t="s">
        <v>53</v>
      </c>
      <c r="C8" s="183" t="s">
        <v>30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2"/>
      <c r="S8" s="162"/>
      <c r="T8" s="162"/>
      <c r="U8" s="162"/>
      <c r="V8" s="162">
        <f>SUM(V9:V11)</f>
        <v>0</v>
      </c>
      <c r="W8" s="162"/>
      <c r="X8" s="162"/>
      <c r="AG8" t="s">
        <v>117</v>
      </c>
    </row>
    <row r="9" spans="1:60" outlineLevel="1" x14ac:dyDescent="0.2">
      <c r="A9" s="175">
        <v>1</v>
      </c>
      <c r="B9" s="176" t="s">
        <v>118</v>
      </c>
      <c r="C9" s="184" t="s">
        <v>119</v>
      </c>
      <c r="D9" s="177" t="s">
        <v>120</v>
      </c>
      <c r="E9" s="178">
        <v>1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121</v>
      </c>
      <c r="T9" s="158" t="s">
        <v>122</v>
      </c>
      <c r="U9" s="158">
        <v>0</v>
      </c>
      <c r="V9" s="158">
        <f>ROUND(E9*U9,2)</f>
        <v>0</v>
      </c>
      <c r="W9" s="158"/>
      <c r="X9" s="158" t="s">
        <v>123</v>
      </c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125</v>
      </c>
      <c r="C10" s="184" t="s">
        <v>126</v>
      </c>
      <c r="D10" s="177" t="s">
        <v>120</v>
      </c>
      <c r="E10" s="178">
        <v>1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121</v>
      </c>
      <c r="T10" s="158" t="s">
        <v>122</v>
      </c>
      <c r="U10" s="158">
        <v>0</v>
      </c>
      <c r="V10" s="158">
        <f>ROUND(E10*U10,2)</f>
        <v>0</v>
      </c>
      <c r="W10" s="158"/>
      <c r="X10" s="158" t="s">
        <v>123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127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128</v>
      </c>
      <c r="C11" s="184" t="s">
        <v>129</v>
      </c>
      <c r="D11" s="177" t="s">
        <v>120</v>
      </c>
      <c r="E11" s="178">
        <v>1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121</v>
      </c>
      <c r="T11" s="158" t="s">
        <v>122</v>
      </c>
      <c r="U11" s="158">
        <v>0</v>
      </c>
      <c r="V11" s="158">
        <f>ROUND(E11*U11,2)</f>
        <v>0</v>
      </c>
      <c r="W11" s="158"/>
      <c r="X11" s="158" t="s">
        <v>123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3" t="s">
        <v>116</v>
      </c>
      <c r="B12" s="164" t="s">
        <v>54</v>
      </c>
      <c r="C12" s="183" t="s">
        <v>55</v>
      </c>
      <c r="D12" s="165"/>
      <c r="E12" s="166"/>
      <c r="F12" s="167"/>
      <c r="G12" s="168">
        <f>SUMIF(AG13:AG20,"&lt;&gt;NOR",G13:G20)</f>
        <v>0</v>
      </c>
      <c r="H12" s="162"/>
      <c r="I12" s="162">
        <f>SUM(I13:I20)</f>
        <v>0</v>
      </c>
      <c r="J12" s="162"/>
      <c r="K12" s="162">
        <f>SUM(K13:K20)</f>
        <v>0</v>
      </c>
      <c r="L12" s="162"/>
      <c r="M12" s="162">
        <f>SUM(M13:M20)</f>
        <v>0</v>
      </c>
      <c r="N12" s="162"/>
      <c r="O12" s="162">
        <f>SUM(O13:O20)</f>
        <v>2.97</v>
      </c>
      <c r="P12" s="162"/>
      <c r="Q12" s="162">
        <f>SUM(Q13:Q20)</f>
        <v>0</v>
      </c>
      <c r="R12" s="162"/>
      <c r="S12" s="162"/>
      <c r="T12" s="162"/>
      <c r="U12" s="162"/>
      <c r="V12" s="162">
        <f>SUM(V13:V20)</f>
        <v>44.599999999999994</v>
      </c>
      <c r="W12" s="162"/>
      <c r="X12" s="162"/>
      <c r="AG12" t="s">
        <v>117</v>
      </c>
    </row>
    <row r="13" spans="1:60" ht="22.5" outlineLevel="1" x14ac:dyDescent="0.2">
      <c r="A13" s="169">
        <v>4</v>
      </c>
      <c r="B13" s="170" t="s">
        <v>130</v>
      </c>
      <c r="C13" s="185" t="s">
        <v>131</v>
      </c>
      <c r="D13" s="171" t="s">
        <v>132</v>
      </c>
      <c r="E13" s="172">
        <v>1.4370000000000001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1.6563600000000001</v>
      </c>
      <c r="O13" s="158">
        <f>ROUND(E13*N13,2)</f>
        <v>2.38</v>
      </c>
      <c r="P13" s="158">
        <v>0</v>
      </c>
      <c r="Q13" s="158">
        <f>ROUND(E13*P13,2)</f>
        <v>0</v>
      </c>
      <c r="R13" s="158"/>
      <c r="S13" s="158" t="s">
        <v>133</v>
      </c>
      <c r="T13" s="158" t="s">
        <v>133</v>
      </c>
      <c r="U13" s="158">
        <v>3.9407000000000001</v>
      </c>
      <c r="V13" s="158">
        <f>ROUND(E13*U13,2)</f>
        <v>5.66</v>
      </c>
      <c r="W13" s="158"/>
      <c r="X13" s="158" t="s">
        <v>123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6" t="s">
        <v>134</v>
      </c>
      <c r="D14" s="160"/>
      <c r="E14" s="161">
        <v>0.92700000000000005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135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6" t="s">
        <v>136</v>
      </c>
      <c r="D15" s="160"/>
      <c r="E15" s="161">
        <v>0.27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6" t="s">
        <v>137</v>
      </c>
      <c r="D16" s="160"/>
      <c r="E16" s="161">
        <v>0.24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135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5">
        <v>5</v>
      </c>
      <c r="B17" s="176" t="s">
        <v>138</v>
      </c>
      <c r="C17" s="184" t="s">
        <v>139</v>
      </c>
      <c r="D17" s="177" t="s">
        <v>140</v>
      </c>
      <c r="E17" s="178">
        <v>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2.9350000000000001E-2</v>
      </c>
      <c r="O17" s="158">
        <f>ROUND(E17*N17,2)</f>
        <v>0.18</v>
      </c>
      <c r="P17" s="158">
        <v>0</v>
      </c>
      <c r="Q17" s="158">
        <f>ROUND(E17*P17,2)</f>
        <v>0</v>
      </c>
      <c r="R17" s="158"/>
      <c r="S17" s="158" t="s">
        <v>133</v>
      </c>
      <c r="T17" s="158" t="s">
        <v>133</v>
      </c>
      <c r="U17" s="158">
        <v>0.24199999999999999</v>
      </c>
      <c r="V17" s="158">
        <f>ROUND(E17*U17,2)</f>
        <v>1.45</v>
      </c>
      <c r="W17" s="158"/>
      <c r="X17" s="158" t="s">
        <v>123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124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9">
        <v>6</v>
      </c>
      <c r="B18" s="170" t="s">
        <v>141</v>
      </c>
      <c r="C18" s="185" t="s">
        <v>142</v>
      </c>
      <c r="D18" s="171" t="s">
        <v>143</v>
      </c>
      <c r="E18" s="172">
        <v>34.1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1.2149999999999999E-2</v>
      </c>
      <c r="O18" s="158">
        <f>ROUND(E18*N18,2)</f>
        <v>0.41</v>
      </c>
      <c r="P18" s="158">
        <v>0</v>
      </c>
      <c r="Q18" s="158">
        <f>ROUND(E18*P18,2)</f>
        <v>0</v>
      </c>
      <c r="R18" s="158"/>
      <c r="S18" s="158" t="s">
        <v>133</v>
      </c>
      <c r="T18" s="158" t="s">
        <v>133</v>
      </c>
      <c r="U18" s="158">
        <v>1.0109999999999999</v>
      </c>
      <c r="V18" s="158">
        <f>ROUND(E18*U18,2)</f>
        <v>34.479999999999997</v>
      </c>
      <c r="W18" s="158"/>
      <c r="X18" s="158" t="s">
        <v>123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124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6" t="s">
        <v>144</v>
      </c>
      <c r="D19" s="160"/>
      <c r="E19" s="161">
        <v>34.1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135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5">
        <v>7</v>
      </c>
      <c r="B20" s="176" t="s">
        <v>145</v>
      </c>
      <c r="C20" s="184" t="s">
        <v>146</v>
      </c>
      <c r="D20" s="177" t="s">
        <v>143</v>
      </c>
      <c r="E20" s="178">
        <v>10.76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133</v>
      </c>
      <c r="T20" s="158" t="s">
        <v>133</v>
      </c>
      <c r="U20" s="158">
        <v>0.28000000000000003</v>
      </c>
      <c r="V20" s="158">
        <f>ROUND(E20*U20,2)</f>
        <v>3.01</v>
      </c>
      <c r="W20" s="158"/>
      <c r="X20" s="158" t="s">
        <v>123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124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3" t="s">
        <v>116</v>
      </c>
      <c r="B21" s="164" t="s">
        <v>56</v>
      </c>
      <c r="C21" s="183" t="s">
        <v>57</v>
      </c>
      <c r="D21" s="165"/>
      <c r="E21" s="166"/>
      <c r="F21" s="167"/>
      <c r="G21" s="168">
        <f>SUMIF(AG22:AG31,"&lt;&gt;NOR",G22:G31)</f>
        <v>0</v>
      </c>
      <c r="H21" s="162"/>
      <c r="I21" s="162">
        <f>SUM(I22:I31)</f>
        <v>0</v>
      </c>
      <c r="J21" s="162"/>
      <c r="K21" s="162">
        <f>SUM(K22:K31)</f>
        <v>0</v>
      </c>
      <c r="L21" s="162"/>
      <c r="M21" s="162">
        <f>SUM(M22:M31)</f>
        <v>0</v>
      </c>
      <c r="N21" s="162"/>
      <c r="O21" s="162">
        <f>SUM(O22:O31)</f>
        <v>0.29000000000000004</v>
      </c>
      <c r="P21" s="162"/>
      <c r="Q21" s="162">
        <f>SUM(Q22:Q31)</f>
        <v>0</v>
      </c>
      <c r="R21" s="162"/>
      <c r="S21" s="162"/>
      <c r="T21" s="162"/>
      <c r="U21" s="162"/>
      <c r="V21" s="162">
        <f>SUM(V22:V31)</f>
        <v>10.899999999999999</v>
      </c>
      <c r="W21" s="162"/>
      <c r="X21" s="162"/>
      <c r="AG21" t="s">
        <v>117</v>
      </c>
    </row>
    <row r="22" spans="1:60" outlineLevel="1" x14ac:dyDescent="0.2">
      <c r="A22" s="169">
        <v>8</v>
      </c>
      <c r="B22" s="170" t="s">
        <v>147</v>
      </c>
      <c r="C22" s="185" t="s">
        <v>148</v>
      </c>
      <c r="D22" s="171" t="s">
        <v>143</v>
      </c>
      <c r="E22" s="172">
        <v>0.39450000000000002</v>
      </c>
      <c r="F22" s="173"/>
      <c r="G22" s="17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6.8199999999999997E-2</v>
      </c>
      <c r="O22" s="158">
        <f>ROUND(E22*N22,2)</f>
        <v>0.03</v>
      </c>
      <c r="P22" s="158">
        <v>0</v>
      </c>
      <c r="Q22" s="158">
        <f>ROUND(E22*P22,2)</f>
        <v>0</v>
      </c>
      <c r="R22" s="158"/>
      <c r="S22" s="158" t="s">
        <v>133</v>
      </c>
      <c r="T22" s="158" t="s">
        <v>133</v>
      </c>
      <c r="U22" s="158">
        <v>2.8744800000000001</v>
      </c>
      <c r="V22" s="158">
        <f>ROUND(E22*U22,2)</f>
        <v>1.1299999999999999</v>
      </c>
      <c r="W22" s="158"/>
      <c r="X22" s="158" t="s">
        <v>123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6" t="s">
        <v>149</v>
      </c>
      <c r="D23" s="160"/>
      <c r="E23" s="161">
        <v>0.39450000000000002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135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9">
        <v>9</v>
      </c>
      <c r="B24" s="170" t="s">
        <v>150</v>
      </c>
      <c r="C24" s="185" t="s">
        <v>151</v>
      </c>
      <c r="D24" s="171" t="s">
        <v>152</v>
      </c>
      <c r="E24" s="172">
        <v>5.2</v>
      </c>
      <c r="F24" s="173"/>
      <c r="G24" s="174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2.5989999999999999E-2</v>
      </c>
      <c r="O24" s="158">
        <f>ROUND(E24*N24,2)</f>
        <v>0.14000000000000001</v>
      </c>
      <c r="P24" s="158">
        <v>0</v>
      </c>
      <c r="Q24" s="158">
        <f>ROUND(E24*P24,2)</f>
        <v>0</v>
      </c>
      <c r="R24" s="158"/>
      <c r="S24" s="158" t="s">
        <v>133</v>
      </c>
      <c r="T24" s="158" t="s">
        <v>133</v>
      </c>
      <c r="U24" s="158">
        <v>0.26900000000000002</v>
      </c>
      <c r="V24" s="158">
        <f>ROUND(E24*U24,2)</f>
        <v>1.4</v>
      </c>
      <c r="W24" s="158"/>
      <c r="X24" s="158" t="s">
        <v>123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6" t="s">
        <v>153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6" t="s">
        <v>154</v>
      </c>
      <c r="D26" s="160"/>
      <c r="E26" s="161">
        <v>5.2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9">
        <v>10</v>
      </c>
      <c r="B27" s="170" t="s">
        <v>155</v>
      </c>
      <c r="C27" s="185" t="s">
        <v>156</v>
      </c>
      <c r="D27" s="171" t="s">
        <v>152</v>
      </c>
      <c r="E27" s="172">
        <v>37.92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2.3800000000000002E-3</v>
      </c>
      <c r="O27" s="158">
        <f>ROUND(E27*N27,2)</f>
        <v>0.09</v>
      </c>
      <c r="P27" s="158">
        <v>0</v>
      </c>
      <c r="Q27" s="158">
        <f>ROUND(E27*P27,2)</f>
        <v>0</v>
      </c>
      <c r="R27" s="158"/>
      <c r="S27" s="158" t="s">
        <v>133</v>
      </c>
      <c r="T27" s="158" t="s">
        <v>133</v>
      </c>
      <c r="U27" s="158">
        <v>0.18232999999999999</v>
      </c>
      <c r="V27" s="158">
        <f>ROUND(E27*U27,2)</f>
        <v>6.91</v>
      </c>
      <c r="W27" s="158"/>
      <c r="X27" s="158" t="s">
        <v>123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124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6" t="s">
        <v>157</v>
      </c>
      <c r="D28" s="160"/>
      <c r="E28" s="161">
        <v>37.92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135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69">
        <v>11</v>
      </c>
      <c r="B29" s="170" t="s">
        <v>158</v>
      </c>
      <c r="C29" s="185" t="s">
        <v>159</v>
      </c>
      <c r="D29" s="171" t="s">
        <v>143</v>
      </c>
      <c r="E29" s="172">
        <v>0.78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3.8289999999999998E-2</v>
      </c>
      <c r="O29" s="158">
        <f>ROUND(E29*N29,2)</f>
        <v>0.03</v>
      </c>
      <c r="P29" s="158">
        <v>0</v>
      </c>
      <c r="Q29" s="158">
        <f>ROUND(E29*P29,2)</f>
        <v>0</v>
      </c>
      <c r="R29" s="158"/>
      <c r="S29" s="158" t="s">
        <v>133</v>
      </c>
      <c r="T29" s="158" t="s">
        <v>133</v>
      </c>
      <c r="U29" s="158">
        <v>1.8764099999999999</v>
      </c>
      <c r="V29" s="158">
        <f>ROUND(E29*U29,2)</f>
        <v>1.46</v>
      </c>
      <c r="W29" s="158"/>
      <c r="X29" s="158" t="s">
        <v>123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124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6" t="s">
        <v>153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135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6" t="s">
        <v>160</v>
      </c>
      <c r="D31" s="160"/>
      <c r="E31" s="161">
        <v>0.78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135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3" t="s">
        <v>116</v>
      </c>
      <c r="B32" s="164" t="s">
        <v>58</v>
      </c>
      <c r="C32" s="183" t="s">
        <v>59</v>
      </c>
      <c r="D32" s="165"/>
      <c r="E32" s="166"/>
      <c r="F32" s="167"/>
      <c r="G32" s="168">
        <f>SUMIF(AG33:AG34,"&lt;&gt;NOR",G33:G34)</f>
        <v>0</v>
      </c>
      <c r="H32" s="162"/>
      <c r="I32" s="162">
        <f>SUM(I33:I34)</f>
        <v>0</v>
      </c>
      <c r="J32" s="162"/>
      <c r="K32" s="162">
        <f>SUM(K33:K34)</f>
        <v>0</v>
      </c>
      <c r="L32" s="162"/>
      <c r="M32" s="162">
        <f>SUM(M33:M34)</f>
        <v>0</v>
      </c>
      <c r="N32" s="162"/>
      <c r="O32" s="162">
        <f>SUM(O33:O34)</f>
        <v>0</v>
      </c>
      <c r="P32" s="162"/>
      <c r="Q32" s="162">
        <f>SUM(Q33:Q34)</f>
        <v>0</v>
      </c>
      <c r="R32" s="162"/>
      <c r="S32" s="162"/>
      <c r="T32" s="162"/>
      <c r="U32" s="162"/>
      <c r="V32" s="162">
        <f>SUM(V33:V34)</f>
        <v>0</v>
      </c>
      <c r="W32" s="162"/>
      <c r="X32" s="162"/>
      <c r="AG32" t="s">
        <v>117</v>
      </c>
    </row>
    <row r="33" spans="1:60" outlineLevel="1" x14ac:dyDescent="0.2">
      <c r="A33" s="169">
        <v>12</v>
      </c>
      <c r="B33" s="170" t="s">
        <v>161</v>
      </c>
      <c r="C33" s="185" t="s">
        <v>162</v>
      </c>
      <c r="D33" s="171" t="s">
        <v>152</v>
      </c>
      <c r="E33" s="172">
        <v>2.63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121</v>
      </c>
      <c r="T33" s="158" t="s">
        <v>122</v>
      </c>
      <c r="U33" s="158">
        <v>0</v>
      </c>
      <c r="V33" s="158">
        <f>ROUND(E33*U33,2)</f>
        <v>0</v>
      </c>
      <c r="W33" s="158"/>
      <c r="X33" s="158" t="s">
        <v>123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6" t="s">
        <v>163</v>
      </c>
      <c r="D34" s="160"/>
      <c r="E34" s="161">
        <v>2.63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135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3" t="s">
        <v>116</v>
      </c>
      <c r="B35" s="164" t="s">
        <v>60</v>
      </c>
      <c r="C35" s="183" t="s">
        <v>61</v>
      </c>
      <c r="D35" s="165"/>
      <c r="E35" s="166"/>
      <c r="F35" s="167"/>
      <c r="G35" s="168">
        <f>SUMIF(AG36:AG40,"&lt;&gt;NOR",G36:G40)</f>
        <v>0</v>
      </c>
      <c r="H35" s="162"/>
      <c r="I35" s="162">
        <f>SUM(I36:I40)</f>
        <v>0</v>
      </c>
      <c r="J35" s="162"/>
      <c r="K35" s="162">
        <f>SUM(K36:K40)</f>
        <v>0</v>
      </c>
      <c r="L35" s="162"/>
      <c r="M35" s="162">
        <f>SUM(M36:M40)</f>
        <v>0</v>
      </c>
      <c r="N35" s="162"/>
      <c r="O35" s="162">
        <f>SUM(O36:O40)</f>
        <v>0.15</v>
      </c>
      <c r="P35" s="162"/>
      <c r="Q35" s="162">
        <f>SUM(Q36:Q40)</f>
        <v>0</v>
      </c>
      <c r="R35" s="162"/>
      <c r="S35" s="162"/>
      <c r="T35" s="162"/>
      <c r="U35" s="162"/>
      <c r="V35" s="162">
        <f>SUM(V36:V40)</f>
        <v>9.3000000000000007</v>
      </c>
      <c r="W35" s="162"/>
      <c r="X35" s="162"/>
      <c r="AG35" t="s">
        <v>117</v>
      </c>
    </row>
    <row r="36" spans="1:60" ht="33.75" outlineLevel="1" x14ac:dyDescent="0.2">
      <c r="A36" s="169">
        <v>13</v>
      </c>
      <c r="B36" s="170" t="s">
        <v>164</v>
      </c>
      <c r="C36" s="185" t="s">
        <v>165</v>
      </c>
      <c r="D36" s="171" t="s">
        <v>140</v>
      </c>
      <c r="E36" s="172">
        <v>5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3.083E-2</v>
      </c>
      <c r="O36" s="158">
        <f>ROUND(E36*N36,2)</f>
        <v>0.15</v>
      </c>
      <c r="P36" s="158">
        <v>0</v>
      </c>
      <c r="Q36" s="158">
        <f>ROUND(E36*P36,2)</f>
        <v>0</v>
      </c>
      <c r="R36" s="158"/>
      <c r="S36" s="158" t="s">
        <v>133</v>
      </c>
      <c r="T36" s="158" t="s">
        <v>122</v>
      </c>
      <c r="U36" s="158">
        <v>1.86</v>
      </c>
      <c r="V36" s="158">
        <f>ROUND(E36*U36,2)</f>
        <v>9.3000000000000007</v>
      </c>
      <c r="W36" s="158"/>
      <c r="X36" s="158" t="s">
        <v>123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124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6" t="s">
        <v>166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135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6" t="s">
        <v>167</v>
      </c>
      <c r="D38" s="160"/>
      <c r="E38" s="161">
        <v>1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135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6" t="s">
        <v>168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135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6" t="s">
        <v>54</v>
      </c>
      <c r="D40" s="160"/>
      <c r="E40" s="161">
        <v>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135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3" t="s">
        <v>116</v>
      </c>
      <c r="B41" s="164" t="s">
        <v>62</v>
      </c>
      <c r="C41" s="183" t="s">
        <v>63</v>
      </c>
      <c r="D41" s="165"/>
      <c r="E41" s="166"/>
      <c r="F41" s="167"/>
      <c r="G41" s="168">
        <f>SUMIF(AG42:AG42,"&lt;&gt;NOR",G42:G42)</f>
        <v>0</v>
      </c>
      <c r="H41" s="162"/>
      <c r="I41" s="162">
        <f>SUM(I42:I42)</f>
        <v>0</v>
      </c>
      <c r="J41" s="162"/>
      <c r="K41" s="162">
        <f>SUM(K42:K42)</f>
        <v>0</v>
      </c>
      <c r="L41" s="162"/>
      <c r="M41" s="162">
        <f>SUM(M42:M42)</f>
        <v>0</v>
      </c>
      <c r="N41" s="162"/>
      <c r="O41" s="162">
        <f>SUM(O42:O42)</f>
        <v>0</v>
      </c>
      <c r="P41" s="162"/>
      <c r="Q41" s="162">
        <f>SUM(Q42:Q42)</f>
        <v>0</v>
      </c>
      <c r="R41" s="162"/>
      <c r="S41" s="162"/>
      <c r="T41" s="162"/>
      <c r="U41" s="162"/>
      <c r="V41" s="162">
        <f>SUM(V42:V42)</f>
        <v>0</v>
      </c>
      <c r="W41" s="162"/>
      <c r="X41" s="162"/>
      <c r="AG41" t="s">
        <v>117</v>
      </c>
    </row>
    <row r="42" spans="1:60" ht="22.5" outlineLevel="1" x14ac:dyDescent="0.2">
      <c r="A42" s="175">
        <v>14</v>
      </c>
      <c r="B42" s="176" t="s">
        <v>169</v>
      </c>
      <c r="C42" s="184" t="s">
        <v>170</v>
      </c>
      <c r="D42" s="177" t="s">
        <v>152</v>
      </c>
      <c r="E42" s="178">
        <v>2.2000000000000002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121</v>
      </c>
      <c r="T42" s="158" t="s">
        <v>122</v>
      </c>
      <c r="U42" s="158">
        <v>0</v>
      </c>
      <c r="V42" s="158">
        <f>ROUND(E42*U42,2)</f>
        <v>0</v>
      </c>
      <c r="W42" s="158"/>
      <c r="X42" s="158" t="s">
        <v>123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124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3" t="s">
        <v>116</v>
      </c>
      <c r="B43" s="164" t="s">
        <v>64</v>
      </c>
      <c r="C43" s="183" t="s">
        <v>65</v>
      </c>
      <c r="D43" s="165"/>
      <c r="E43" s="166"/>
      <c r="F43" s="167"/>
      <c r="G43" s="168">
        <f>SUMIF(AG44:AG45,"&lt;&gt;NOR",G44:G45)</f>
        <v>0</v>
      </c>
      <c r="H43" s="162"/>
      <c r="I43" s="162">
        <f>SUM(I44:I45)</f>
        <v>0</v>
      </c>
      <c r="J43" s="162"/>
      <c r="K43" s="162">
        <f>SUM(K44:K45)</f>
        <v>0</v>
      </c>
      <c r="L43" s="162"/>
      <c r="M43" s="162">
        <f>SUM(M44:M45)</f>
        <v>0</v>
      </c>
      <c r="N43" s="162"/>
      <c r="O43" s="162">
        <f>SUM(O44:O45)</f>
        <v>0.09</v>
      </c>
      <c r="P43" s="162"/>
      <c r="Q43" s="162">
        <f>SUM(Q44:Q45)</f>
        <v>0</v>
      </c>
      <c r="R43" s="162"/>
      <c r="S43" s="162"/>
      <c r="T43" s="162"/>
      <c r="U43" s="162"/>
      <c r="V43" s="162">
        <f>SUM(V44:V45)</f>
        <v>7.0600000000000005</v>
      </c>
      <c r="W43" s="162"/>
      <c r="X43" s="162"/>
      <c r="AG43" t="s">
        <v>117</v>
      </c>
    </row>
    <row r="44" spans="1:60" outlineLevel="1" x14ac:dyDescent="0.2">
      <c r="A44" s="175">
        <v>15</v>
      </c>
      <c r="B44" s="176" t="s">
        <v>171</v>
      </c>
      <c r="C44" s="184" t="s">
        <v>172</v>
      </c>
      <c r="D44" s="177" t="s">
        <v>143</v>
      </c>
      <c r="E44" s="178">
        <v>23.34</v>
      </c>
      <c r="F44" s="179"/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1.2099999999999999E-3</v>
      </c>
      <c r="O44" s="158">
        <f>ROUND(E44*N44,2)</f>
        <v>0.03</v>
      </c>
      <c r="P44" s="158">
        <v>0</v>
      </c>
      <c r="Q44" s="158">
        <f>ROUND(E44*P44,2)</f>
        <v>0</v>
      </c>
      <c r="R44" s="158"/>
      <c r="S44" s="158" t="s">
        <v>133</v>
      </c>
      <c r="T44" s="158" t="s">
        <v>133</v>
      </c>
      <c r="U44" s="158">
        <v>0.17699999999999999</v>
      </c>
      <c r="V44" s="158">
        <f>ROUND(E44*U44,2)</f>
        <v>4.13</v>
      </c>
      <c r="W44" s="158"/>
      <c r="X44" s="158" t="s">
        <v>123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124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5">
        <v>16</v>
      </c>
      <c r="B45" s="176" t="s">
        <v>173</v>
      </c>
      <c r="C45" s="184" t="s">
        <v>174</v>
      </c>
      <c r="D45" s="177" t="s">
        <v>143</v>
      </c>
      <c r="E45" s="178">
        <v>10.76</v>
      </c>
      <c r="F45" s="179"/>
      <c r="G45" s="180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5.8599999999999998E-3</v>
      </c>
      <c r="O45" s="158">
        <f>ROUND(E45*N45,2)</f>
        <v>0.06</v>
      </c>
      <c r="P45" s="158">
        <v>0</v>
      </c>
      <c r="Q45" s="158">
        <f>ROUND(E45*P45,2)</f>
        <v>0</v>
      </c>
      <c r="R45" s="158"/>
      <c r="S45" s="158" t="s">
        <v>133</v>
      </c>
      <c r="T45" s="158" t="s">
        <v>133</v>
      </c>
      <c r="U45" s="158">
        <v>0.27200000000000002</v>
      </c>
      <c r="V45" s="158">
        <f>ROUND(E45*U45,2)</f>
        <v>2.93</v>
      </c>
      <c r="W45" s="158"/>
      <c r="X45" s="158" t="s">
        <v>123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5.5" x14ac:dyDescent="0.2">
      <c r="A46" s="163" t="s">
        <v>116</v>
      </c>
      <c r="B46" s="164" t="s">
        <v>66</v>
      </c>
      <c r="C46" s="183" t="s">
        <v>67</v>
      </c>
      <c r="D46" s="165"/>
      <c r="E46" s="166"/>
      <c r="F46" s="167"/>
      <c r="G46" s="168">
        <f>SUMIF(AG47:AG52,"&lt;&gt;NOR",G47:G52)</f>
        <v>0</v>
      </c>
      <c r="H46" s="162"/>
      <c r="I46" s="162">
        <f>SUM(I47:I52)</f>
        <v>0</v>
      </c>
      <c r="J46" s="162"/>
      <c r="K46" s="162">
        <f>SUM(K47:K52)</f>
        <v>0</v>
      </c>
      <c r="L46" s="162"/>
      <c r="M46" s="162">
        <f>SUM(M47:M52)</f>
        <v>0</v>
      </c>
      <c r="N46" s="162"/>
      <c r="O46" s="162">
        <f>SUM(O47:O52)</f>
        <v>0</v>
      </c>
      <c r="P46" s="162"/>
      <c r="Q46" s="162">
        <f>SUM(Q47:Q52)</f>
        <v>0</v>
      </c>
      <c r="R46" s="162"/>
      <c r="S46" s="162"/>
      <c r="T46" s="162"/>
      <c r="U46" s="162"/>
      <c r="V46" s="162">
        <f>SUM(V47:V52)</f>
        <v>27.490000000000002</v>
      </c>
      <c r="W46" s="162"/>
      <c r="X46" s="162"/>
      <c r="AG46" t="s">
        <v>117</v>
      </c>
    </row>
    <row r="47" spans="1:60" outlineLevel="1" x14ac:dyDescent="0.2">
      <c r="A47" s="169">
        <v>17</v>
      </c>
      <c r="B47" s="170" t="s">
        <v>175</v>
      </c>
      <c r="C47" s="185" t="s">
        <v>176</v>
      </c>
      <c r="D47" s="171" t="s">
        <v>143</v>
      </c>
      <c r="E47" s="172">
        <v>85.091999999999999</v>
      </c>
      <c r="F47" s="173"/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4.0000000000000003E-5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133</v>
      </c>
      <c r="T47" s="158" t="s">
        <v>133</v>
      </c>
      <c r="U47" s="158">
        <v>0.308</v>
      </c>
      <c r="V47" s="158">
        <f>ROUND(E47*U47,2)</f>
        <v>26.21</v>
      </c>
      <c r="W47" s="158"/>
      <c r="X47" s="158" t="s">
        <v>123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127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6" t="s">
        <v>177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135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6" t="s">
        <v>178</v>
      </c>
      <c r="D49" s="160"/>
      <c r="E49" s="161">
        <v>42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135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6" t="s">
        <v>168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135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6" t="s">
        <v>179</v>
      </c>
      <c r="D51" s="160"/>
      <c r="E51" s="161">
        <v>43.091999999999999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18</v>
      </c>
      <c r="B52" s="176" t="s">
        <v>180</v>
      </c>
      <c r="C52" s="184" t="s">
        <v>181</v>
      </c>
      <c r="D52" s="177" t="s">
        <v>143</v>
      </c>
      <c r="E52" s="178">
        <v>85.091999999999999</v>
      </c>
      <c r="F52" s="179"/>
      <c r="G52" s="180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133</v>
      </c>
      <c r="T52" s="158" t="s">
        <v>133</v>
      </c>
      <c r="U52" s="158">
        <v>1.4999999999999999E-2</v>
      </c>
      <c r="V52" s="158">
        <f>ROUND(E52*U52,2)</f>
        <v>1.28</v>
      </c>
      <c r="W52" s="158"/>
      <c r="X52" s="158" t="s">
        <v>123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127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3" t="s">
        <v>116</v>
      </c>
      <c r="B53" s="164" t="s">
        <v>68</v>
      </c>
      <c r="C53" s="183" t="s">
        <v>69</v>
      </c>
      <c r="D53" s="165"/>
      <c r="E53" s="166"/>
      <c r="F53" s="167"/>
      <c r="G53" s="168">
        <f>SUMIF(AG54:AG72,"&lt;&gt;NOR",G54:G72)</f>
        <v>0</v>
      </c>
      <c r="H53" s="162"/>
      <c r="I53" s="162">
        <f>SUM(I54:I72)</f>
        <v>0</v>
      </c>
      <c r="J53" s="162"/>
      <c r="K53" s="162">
        <f>SUM(K54:K72)</f>
        <v>0</v>
      </c>
      <c r="L53" s="162"/>
      <c r="M53" s="162">
        <f>SUM(M54:M72)</f>
        <v>0</v>
      </c>
      <c r="N53" s="162"/>
      <c r="O53" s="162">
        <f>SUM(O54:O72)</f>
        <v>0.01</v>
      </c>
      <c r="P53" s="162"/>
      <c r="Q53" s="162">
        <f>SUM(Q54:Q72)</f>
        <v>2.0299999999999998</v>
      </c>
      <c r="R53" s="162"/>
      <c r="S53" s="162"/>
      <c r="T53" s="162"/>
      <c r="U53" s="162"/>
      <c r="V53" s="162">
        <f>SUM(V54:V72)</f>
        <v>17.87</v>
      </c>
      <c r="W53" s="162"/>
      <c r="X53" s="162"/>
      <c r="AG53" t="s">
        <v>117</v>
      </c>
    </row>
    <row r="54" spans="1:60" outlineLevel="1" x14ac:dyDescent="0.2">
      <c r="A54" s="169">
        <v>19</v>
      </c>
      <c r="B54" s="170" t="s">
        <v>182</v>
      </c>
      <c r="C54" s="185" t="s">
        <v>183</v>
      </c>
      <c r="D54" s="171" t="s">
        <v>143</v>
      </c>
      <c r="E54" s="172">
        <v>5.2619999999999996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6.7000000000000002E-4</v>
      </c>
      <c r="O54" s="158">
        <f>ROUND(E54*N54,2)</f>
        <v>0</v>
      </c>
      <c r="P54" s="158">
        <v>0.184</v>
      </c>
      <c r="Q54" s="158">
        <f>ROUND(E54*P54,2)</f>
        <v>0.97</v>
      </c>
      <c r="R54" s="158"/>
      <c r="S54" s="158" t="s">
        <v>133</v>
      </c>
      <c r="T54" s="158" t="s">
        <v>133</v>
      </c>
      <c r="U54" s="158">
        <v>0.22700000000000001</v>
      </c>
      <c r="V54" s="158">
        <f>ROUND(E54*U54,2)</f>
        <v>1.19</v>
      </c>
      <c r="W54" s="158"/>
      <c r="X54" s="158" t="s">
        <v>123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124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6" t="s">
        <v>184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135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6" t="s">
        <v>185</v>
      </c>
      <c r="D56" s="160"/>
      <c r="E56" s="161">
        <v>5.2619999999999996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135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9">
        <v>20</v>
      </c>
      <c r="B57" s="170" t="s">
        <v>186</v>
      </c>
      <c r="C57" s="185" t="s">
        <v>187</v>
      </c>
      <c r="D57" s="171" t="s">
        <v>143</v>
      </c>
      <c r="E57" s="172">
        <v>5.88</v>
      </c>
      <c r="F57" s="173"/>
      <c r="G57" s="17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1.75E-3</v>
      </c>
      <c r="Q57" s="158">
        <f>ROUND(E57*P57,2)</f>
        <v>0.01</v>
      </c>
      <c r="R57" s="158"/>
      <c r="S57" s="158" t="s">
        <v>133</v>
      </c>
      <c r="T57" s="158" t="s">
        <v>133</v>
      </c>
      <c r="U57" s="158">
        <v>0.16500000000000001</v>
      </c>
      <c r="V57" s="158">
        <f>ROUND(E57*U57,2)</f>
        <v>0.97</v>
      </c>
      <c r="W57" s="158"/>
      <c r="X57" s="158" t="s">
        <v>123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127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6" t="s">
        <v>188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135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6" t="s">
        <v>189</v>
      </c>
      <c r="D59" s="160"/>
      <c r="E59" s="161">
        <v>4.68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6" t="s">
        <v>190</v>
      </c>
      <c r="D60" s="160"/>
      <c r="E60" s="161">
        <v>1.2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135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5">
        <v>21</v>
      </c>
      <c r="B61" s="176" t="s">
        <v>191</v>
      </c>
      <c r="C61" s="184" t="s">
        <v>192</v>
      </c>
      <c r="D61" s="177" t="s">
        <v>140</v>
      </c>
      <c r="E61" s="178">
        <v>7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133</v>
      </c>
      <c r="T61" s="158" t="s">
        <v>133</v>
      </c>
      <c r="U61" s="158">
        <v>0.05</v>
      </c>
      <c r="V61" s="158">
        <f>ROUND(E61*U61,2)</f>
        <v>0.35</v>
      </c>
      <c r="W61" s="158"/>
      <c r="X61" s="158" t="s">
        <v>123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9">
        <v>22</v>
      </c>
      <c r="B62" s="170" t="s">
        <v>193</v>
      </c>
      <c r="C62" s="185" t="s">
        <v>194</v>
      </c>
      <c r="D62" s="171" t="s">
        <v>143</v>
      </c>
      <c r="E62" s="172">
        <v>7.4859999999999998</v>
      </c>
      <c r="F62" s="173"/>
      <c r="G62" s="174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1.17E-3</v>
      </c>
      <c r="O62" s="158">
        <f>ROUND(E62*N62,2)</f>
        <v>0.01</v>
      </c>
      <c r="P62" s="158">
        <v>7.5999999999999998E-2</v>
      </c>
      <c r="Q62" s="158">
        <f>ROUND(E62*P62,2)</f>
        <v>0.56999999999999995</v>
      </c>
      <c r="R62" s="158"/>
      <c r="S62" s="158" t="s">
        <v>133</v>
      </c>
      <c r="T62" s="158" t="s">
        <v>133</v>
      </c>
      <c r="U62" s="158">
        <v>0.93899999999999995</v>
      </c>
      <c r="V62" s="158">
        <f>ROUND(E62*U62,2)</f>
        <v>7.03</v>
      </c>
      <c r="W62" s="158"/>
      <c r="X62" s="158" t="s">
        <v>123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124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6" t="s">
        <v>166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135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6" t="s">
        <v>195</v>
      </c>
      <c r="D64" s="160"/>
      <c r="E64" s="161">
        <v>1.5760000000000001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135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6" t="s">
        <v>168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135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6" t="s">
        <v>196</v>
      </c>
      <c r="D66" s="160"/>
      <c r="E66" s="161">
        <v>4.7279999999999998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6" t="s">
        <v>197</v>
      </c>
      <c r="D67" s="160"/>
      <c r="E67" s="161">
        <v>1.1819999999999999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135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23</v>
      </c>
      <c r="B68" s="176" t="s">
        <v>198</v>
      </c>
      <c r="C68" s="184" t="s">
        <v>199</v>
      </c>
      <c r="D68" s="177" t="s">
        <v>152</v>
      </c>
      <c r="E68" s="178">
        <v>0.4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</v>
      </c>
      <c r="O68" s="158">
        <f>ROUND(E68*N68,2)</f>
        <v>0</v>
      </c>
      <c r="P68" s="158">
        <v>4.6000000000000001E-4</v>
      </c>
      <c r="Q68" s="158">
        <f>ROUND(E68*P68,2)</f>
        <v>0</v>
      </c>
      <c r="R68" s="158"/>
      <c r="S68" s="158" t="s">
        <v>133</v>
      </c>
      <c r="T68" s="158" t="s">
        <v>133</v>
      </c>
      <c r="U68" s="158">
        <v>3</v>
      </c>
      <c r="V68" s="158">
        <f>ROUND(E68*U68,2)</f>
        <v>1.2</v>
      </c>
      <c r="W68" s="158"/>
      <c r="X68" s="158" t="s">
        <v>123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124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9">
        <v>24</v>
      </c>
      <c r="B69" s="170" t="s">
        <v>200</v>
      </c>
      <c r="C69" s="185" t="s">
        <v>201</v>
      </c>
      <c r="D69" s="171" t="s">
        <v>152</v>
      </c>
      <c r="E69" s="172">
        <v>3.6</v>
      </c>
      <c r="F69" s="173"/>
      <c r="G69" s="17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4.8999999999999998E-4</v>
      </c>
      <c r="O69" s="158">
        <f>ROUND(E69*N69,2)</f>
        <v>0</v>
      </c>
      <c r="P69" s="158">
        <v>2.7E-2</v>
      </c>
      <c r="Q69" s="158">
        <f>ROUND(E69*P69,2)</f>
        <v>0.1</v>
      </c>
      <c r="R69" s="158"/>
      <c r="S69" s="158" t="s">
        <v>133</v>
      </c>
      <c r="T69" s="158" t="s">
        <v>133</v>
      </c>
      <c r="U69" s="158">
        <v>0.42199999999999999</v>
      </c>
      <c r="V69" s="158">
        <f>ROUND(E69*U69,2)</f>
        <v>1.52</v>
      </c>
      <c r="W69" s="158"/>
      <c r="X69" s="158" t="s">
        <v>123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6" t="s">
        <v>202</v>
      </c>
      <c r="D70" s="160"/>
      <c r="E70" s="161">
        <v>3.6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135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9">
        <v>25</v>
      </c>
      <c r="B71" s="170" t="s">
        <v>203</v>
      </c>
      <c r="C71" s="185" t="s">
        <v>204</v>
      </c>
      <c r="D71" s="171" t="s">
        <v>152</v>
      </c>
      <c r="E71" s="172">
        <v>10.199999999999999</v>
      </c>
      <c r="F71" s="173"/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0</v>
      </c>
      <c r="O71" s="158">
        <f>ROUND(E71*N71,2)</f>
        <v>0</v>
      </c>
      <c r="P71" s="158">
        <v>3.6999999999999998E-2</v>
      </c>
      <c r="Q71" s="158">
        <f>ROUND(E71*P71,2)</f>
        <v>0.38</v>
      </c>
      <c r="R71" s="158"/>
      <c r="S71" s="158" t="s">
        <v>133</v>
      </c>
      <c r="T71" s="158" t="s">
        <v>133</v>
      </c>
      <c r="U71" s="158">
        <v>0.55000000000000004</v>
      </c>
      <c r="V71" s="158">
        <f>ROUND(E71*U71,2)</f>
        <v>5.61</v>
      </c>
      <c r="W71" s="158"/>
      <c r="X71" s="158" t="s">
        <v>123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124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6" t="s">
        <v>205</v>
      </c>
      <c r="D72" s="160"/>
      <c r="E72" s="161">
        <v>10.199999999999999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135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3" t="s">
        <v>116</v>
      </c>
      <c r="B73" s="164" t="s">
        <v>70</v>
      </c>
      <c r="C73" s="183" t="s">
        <v>71</v>
      </c>
      <c r="D73" s="165"/>
      <c r="E73" s="166"/>
      <c r="F73" s="167"/>
      <c r="G73" s="168">
        <f>SUMIF(AG74:AG74,"&lt;&gt;NOR",G74:G74)</f>
        <v>0</v>
      </c>
      <c r="H73" s="162"/>
      <c r="I73" s="162">
        <f>SUM(I74:I74)</f>
        <v>0</v>
      </c>
      <c r="J73" s="162"/>
      <c r="K73" s="162">
        <f>SUM(K74:K74)</f>
        <v>0</v>
      </c>
      <c r="L73" s="162"/>
      <c r="M73" s="162">
        <f>SUM(M74:M74)</f>
        <v>0</v>
      </c>
      <c r="N73" s="162"/>
      <c r="O73" s="162">
        <f>SUM(O74:O74)</f>
        <v>0</v>
      </c>
      <c r="P73" s="162"/>
      <c r="Q73" s="162">
        <f>SUM(Q74:Q74)</f>
        <v>0</v>
      </c>
      <c r="R73" s="162"/>
      <c r="S73" s="162"/>
      <c r="T73" s="162"/>
      <c r="U73" s="162"/>
      <c r="V73" s="162">
        <f>SUM(V74:V74)</f>
        <v>7.32</v>
      </c>
      <c r="W73" s="162"/>
      <c r="X73" s="162"/>
      <c r="AG73" t="s">
        <v>117</v>
      </c>
    </row>
    <row r="74" spans="1:60" ht="22.5" outlineLevel="1" x14ac:dyDescent="0.2">
      <c r="A74" s="175">
        <v>26</v>
      </c>
      <c r="B74" s="176" t="s">
        <v>206</v>
      </c>
      <c r="C74" s="184" t="s">
        <v>207</v>
      </c>
      <c r="D74" s="177" t="s">
        <v>208</v>
      </c>
      <c r="E74" s="178">
        <v>3.4848400000000002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133</v>
      </c>
      <c r="T74" s="158" t="s">
        <v>133</v>
      </c>
      <c r="U74" s="158">
        <v>2.1</v>
      </c>
      <c r="V74" s="158">
        <f>ROUND(E74*U74,2)</f>
        <v>7.32</v>
      </c>
      <c r="W74" s="158"/>
      <c r="X74" s="158" t="s">
        <v>209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210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3" t="s">
        <v>116</v>
      </c>
      <c r="B75" s="164" t="s">
        <v>72</v>
      </c>
      <c r="C75" s="183" t="s">
        <v>73</v>
      </c>
      <c r="D75" s="165"/>
      <c r="E75" s="166"/>
      <c r="F75" s="167"/>
      <c r="G75" s="168">
        <f>SUMIF(AG76:AG77,"&lt;&gt;NOR",G76:G77)</f>
        <v>0</v>
      </c>
      <c r="H75" s="162"/>
      <c r="I75" s="162">
        <f>SUM(I76:I77)</f>
        <v>0</v>
      </c>
      <c r="J75" s="162"/>
      <c r="K75" s="162">
        <f>SUM(K76:K77)</f>
        <v>0</v>
      </c>
      <c r="L75" s="162"/>
      <c r="M75" s="162">
        <f>SUM(M76:M77)</f>
        <v>0</v>
      </c>
      <c r="N75" s="162"/>
      <c r="O75" s="162">
        <f>SUM(O76:O77)</f>
        <v>0</v>
      </c>
      <c r="P75" s="162"/>
      <c r="Q75" s="162">
        <f>SUM(Q76:Q77)</f>
        <v>0</v>
      </c>
      <c r="R75" s="162"/>
      <c r="S75" s="162"/>
      <c r="T75" s="162"/>
      <c r="U75" s="162"/>
      <c r="V75" s="162">
        <f>SUM(V76:V77)</f>
        <v>0</v>
      </c>
      <c r="W75" s="162"/>
      <c r="X75" s="162"/>
      <c r="AG75" t="s">
        <v>117</v>
      </c>
    </row>
    <row r="76" spans="1:60" ht="22.5" outlineLevel="1" x14ac:dyDescent="0.2">
      <c r="A76" s="175">
        <v>27</v>
      </c>
      <c r="B76" s="176" t="s">
        <v>211</v>
      </c>
      <c r="C76" s="184" t="s">
        <v>212</v>
      </c>
      <c r="D76" s="177" t="s">
        <v>140</v>
      </c>
      <c r="E76" s="178">
        <v>1</v>
      </c>
      <c r="F76" s="179"/>
      <c r="G76" s="180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121</v>
      </c>
      <c r="T76" s="158" t="s">
        <v>122</v>
      </c>
      <c r="U76" s="158">
        <v>0</v>
      </c>
      <c r="V76" s="158">
        <f>ROUND(E76*U76,2)</f>
        <v>0</v>
      </c>
      <c r="W76" s="158"/>
      <c r="X76" s="158" t="s">
        <v>123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124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5">
        <v>28</v>
      </c>
      <c r="B77" s="176" t="s">
        <v>213</v>
      </c>
      <c r="C77" s="184" t="s">
        <v>214</v>
      </c>
      <c r="D77" s="177" t="s">
        <v>140</v>
      </c>
      <c r="E77" s="178">
        <v>1</v>
      </c>
      <c r="F77" s="179"/>
      <c r="G77" s="180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121</v>
      </c>
      <c r="T77" s="158" t="s">
        <v>122</v>
      </c>
      <c r="U77" s="158">
        <v>0</v>
      </c>
      <c r="V77" s="158">
        <f>ROUND(E77*U77,2)</f>
        <v>0</v>
      </c>
      <c r="W77" s="158"/>
      <c r="X77" s="158" t="s">
        <v>123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124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3" t="s">
        <v>116</v>
      </c>
      <c r="B78" s="164" t="s">
        <v>74</v>
      </c>
      <c r="C78" s="183" t="s">
        <v>75</v>
      </c>
      <c r="D78" s="165"/>
      <c r="E78" s="166"/>
      <c r="F78" s="167"/>
      <c r="G78" s="168">
        <f>SUMIF(AG79:AG86,"&lt;&gt;NOR",G79:G86)</f>
        <v>0</v>
      </c>
      <c r="H78" s="162"/>
      <c r="I78" s="162">
        <f>SUM(I79:I86)</f>
        <v>0</v>
      </c>
      <c r="J78" s="162"/>
      <c r="K78" s="162">
        <f>SUM(K79:K86)</f>
        <v>0</v>
      </c>
      <c r="L78" s="162"/>
      <c r="M78" s="162">
        <f>SUM(M79:M86)</f>
        <v>0</v>
      </c>
      <c r="N78" s="162"/>
      <c r="O78" s="162">
        <f>SUM(O79:O86)</f>
        <v>0</v>
      </c>
      <c r="P78" s="162"/>
      <c r="Q78" s="162">
        <f>SUM(Q79:Q86)</f>
        <v>0</v>
      </c>
      <c r="R78" s="162"/>
      <c r="S78" s="162"/>
      <c r="T78" s="162"/>
      <c r="U78" s="162"/>
      <c r="V78" s="162">
        <f>SUM(V79:V86)</f>
        <v>0</v>
      </c>
      <c r="W78" s="162"/>
      <c r="X78" s="162"/>
      <c r="AG78" t="s">
        <v>117</v>
      </c>
    </row>
    <row r="79" spans="1:60" ht="33.75" outlineLevel="1" x14ac:dyDescent="0.2">
      <c r="A79" s="175">
        <v>29</v>
      </c>
      <c r="B79" s="176" t="s">
        <v>215</v>
      </c>
      <c r="C79" s="184" t="s">
        <v>216</v>
      </c>
      <c r="D79" s="177" t="s">
        <v>140</v>
      </c>
      <c r="E79" s="178">
        <v>1</v>
      </c>
      <c r="F79" s="179"/>
      <c r="G79" s="180">
        <f t="shared" ref="G79:G86" si="0">ROUND(E79*F79,2)</f>
        <v>0</v>
      </c>
      <c r="H79" s="159"/>
      <c r="I79" s="158">
        <f t="shared" ref="I79:I86" si="1">ROUND(E79*H79,2)</f>
        <v>0</v>
      </c>
      <c r="J79" s="159"/>
      <c r="K79" s="158">
        <f t="shared" ref="K79:K86" si="2">ROUND(E79*J79,2)</f>
        <v>0</v>
      </c>
      <c r="L79" s="158">
        <v>21</v>
      </c>
      <c r="M79" s="158">
        <f t="shared" ref="M79:M86" si="3">G79*(1+L79/100)</f>
        <v>0</v>
      </c>
      <c r="N79" s="158">
        <v>0</v>
      </c>
      <c r="O79" s="158">
        <f t="shared" ref="O79:O86" si="4">ROUND(E79*N79,2)</f>
        <v>0</v>
      </c>
      <c r="P79" s="158">
        <v>0</v>
      </c>
      <c r="Q79" s="158">
        <f t="shared" ref="Q79:Q86" si="5">ROUND(E79*P79,2)</f>
        <v>0</v>
      </c>
      <c r="R79" s="158"/>
      <c r="S79" s="158" t="s">
        <v>121</v>
      </c>
      <c r="T79" s="158" t="s">
        <v>122</v>
      </c>
      <c r="U79" s="158">
        <v>0</v>
      </c>
      <c r="V79" s="158">
        <f t="shared" ref="V79:V86" si="6">ROUND(E79*U79,2)</f>
        <v>0</v>
      </c>
      <c r="W79" s="158"/>
      <c r="X79" s="158" t="s">
        <v>123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124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33.75" outlineLevel="1" x14ac:dyDescent="0.2">
      <c r="A80" s="175">
        <v>30</v>
      </c>
      <c r="B80" s="176" t="s">
        <v>217</v>
      </c>
      <c r="C80" s="184" t="s">
        <v>218</v>
      </c>
      <c r="D80" s="177" t="s">
        <v>140</v>
      </c>
      <c r="E80" s="178">
        <v>1</v>
      </c>
      <c r="F80" s="179"/>
      <c r="G80" s="180">
        <f t="shared" si="0"/>
        <v>0</v>
      </c>
      <c r="H80" s="159"/>
      <c r="I80" s="158">
        <f t="shared" si="1"/>
        <v>0</v>
      </c>
      <c r="J80" s="159"/>
      <c r="K80" s="158">
        <f t="shared" si="2"/>
        <v>0</v>
      </c>
      <c r="L80" s="158">
        <v>21</v>
      </c>
      <c r="M80" s="158">
        <f t="shared" si="3"/>
        <v>0</v>
      </c>
      <c r="N80" s="158">
        <v>0</v>
      </c>
      <c r="O80" s="158">
        <f t="shared" si="4"/>
        <v>0</v>
      </c>
      <c r="P80" s="158">
        <v>0</v>
      </c>
      <c r="Q80" s="158">
        <f t="shared" si="5"/>
        <v>0</v>
      </c>
      <c r="R80" s="158"/>
      <c r="S80" s="158" t="s">
        <v>121</v>
      </c>
      <c r="T80" s="158" t="s">
        <v>122</v>
      </c>
      <c r="U80" s="158">
        <v>0</v>
      </c>
      <c r="V80" s="158">
        <f t="shared" si="6"/>
        <v>0</v>
      </c>
      <c r="W80" s="158"/>
      <c r="X80" s="158" t="s">
        <v>123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124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33.75" outlineLevel="1" x14ac:dyDescent="0.2">
      <c r="A81" s="175">
        <v>31</v>
      </c>
      <c r="B81" s="176" t="s">
        <v>219</v>
      </c>
      <c r="C81" s="184" t="s">
        <v>220</v>
      </c>
      <c r="D81" s="177" t="s">
        <v>140</v>
      </c>
      <c r="E81" s="178">
        <v>1</v>
      </c>
      <c r="F81" s="179"/>
      <c r="G81" s="180">
        <f t="shared" si="0"/>
        <v>0</v>
      </c>
      <c r="H81" s="159"/>
      <c r="I81" s="158">
        <f t="shared" si="1"/>
        <v>0</v>
      </c>
      <c r="J81" s="159"/>
      <c r="K81" s="158">
        <f t="shared" si="2"/>
        <v>0</v>
      </c>
      <c r="L81" s="158">
        <v>21</v>
      </c>
      <c r="M81" s="158">
        <f t="shared" si="3"/>
        <v>0</v>
      </c>
      <c r="N81" s="158">
        <v>0</v>
      </c>
      <c r="O81" s="158">
        <f t="shared" si="4"/>
        <v>0</v>
      </c>
      <c r="P81" s="158">
        <v>0</v>
      </c>
      <c r="Q81" s="158">
        <f t="shared" si="5"/>
        <v>0</v>
      </c>
      <c r="R81" s="158"/>
      <c r="S81" s="158" t="s">
        <v>121</v>
      </c>
      <c r="T81" s="158" t="s">
        <v>122</v>
      </c>
      <c r="U81" s="158">
        <v>0</v>
      </c>
      <c r="V81" s="158">
        <f t="shared" si="6"/>
        <v>0</v>
      </c>
      <c r="W81" s="158"/>
      <c r="X81" s="158" t="s">
        <v>123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124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33.75" outlineLevel="1" x14ac:dyDescent="0.2">
      <c r="A82" s="175">
        <v>32</v>
      </c>
      <c r="B82" s="176" t="s">
        <v>221</v>
      </c>
      <c r="C82" s="184" t="s">
        <v>222</v>
      </c>
      <c r="D82" s="177" t="s">
        <v>140</v>
      </c>
      <c r="E82" s="178">
        <v>1</v>
      </c>
      <c r="F82" s="179"/>
      <c r="G82" s="180">
        <f t="shared" si="0"/>
        <v>0</v>
      </c>
      <c r="H82" s="159"/>
      <c r="I82" s="158">
        <f t="shared" si="1"/>
        <v>0</v>
      </c>
      <c r="J82" s="159"/>
      <c r="K82" s="158">
        <f t="shared" si="2"/>
        <v>0</v>
      </c>
      <c r="L82" s="158">
        <v>21</v>
      </c>
      <c r="M82" s="158">
        <f t="shared" si="3"/>
        <v>0</v>
      </c>
      <c r="N82" s="158">
        <v>0</v>
      </c>
      <c r="O82" s="158">
        <f t="shared" si="4"/>
        <v>0</v>
      </c>
      <c r="P82" s="158">
        <v>0</v>
      </c>
      <c r="Q82" s="158">
        <f t="shared" si="5"/>
        <v>0</v>
      </c>
      <c r="R82" s="158"/>
      <c r="S82" s="158" t="s">
        <v>121</v>
      </c>
      <c r="T82" s="158" t="s">
        <v>122</v>
      </c>
      <c r="U82" s="158">
        <v>0</v>
      </c>
      <c r="V82" s="158">
        <f t="shared" si="6"/>
        <v>0</v>
      </c>
      <c r="W82" s="158"/>
      <c r="X82" s="158" t="s">
        <v>123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124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33.75" outlineLevel="1" x14ac:dyDescent="0.2">
      <c r="A83" s="175">
        <v>33</v>
      </c>
      <c r="B83" s="176" t="s">
        <v>223</v>
      </c>
      <c r="C83" s="184" t="s">
        <v>362</v>
      </c>
      <c r="D83" s="177" t="s">
        <v>140</v>
      </c>
      <c r="E83" s="178">
        <v>1</v>
      </c>
      <c r="F83" s="179"/>
      <c r="G83" s="180">
        <f t="shared" si="0"/>
        <v>0</v>
      </c>
      <c r="H83" s="159"/>
      <c r="I83" s="158">
        <f t="shared" si="1"/>
        <v>0</v>
      </c>
      <c r="J83" s="159"/>
      <c r="K83" s="158">
        <f t="shared" si="2"/>
        <v>0</v>
      </c>
      <c r="L83" s="158">
        <v>21</v>
      </c>
      <c r="M83" s="158">
        <f t="shared" si="3"/>
        <v>0</v>
      </c>
      <c r="N83" s="158">
        <v>0</v>
      </c>
      <c r="O83" s="158">
        <f t="shared" si="4"/>
        <v>0</v>
      </c>
      <c r="P83" s="158">
        <v>0</v>
      </c>
      <c r="Q83" s="158">
        <f t="shared" si="5"/>
        <v>0</v>
      </c>
      <c r="R83" s="158"/>
      <c r="S83" s="158" t="s">
        <v>121</v>
      </c>
      <c r="T83" s="158" t="s">
        <v>122</v>
      </c>
      <c r="U83" s="158">
        <v>0</v>
      </c>
      <c r="V83" s="158">
        <f t="shared" si="6"/>
        <v>0</v>
      </c>
      <c r="W83" s="158"/>
      <c r="X83" s="158" t="s">
        <v>123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124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33.75" outlineLevel="1" x14ac:dyDescent="0.2">
      <c r="A84" s="175">
        <v>34</v>
      </c>
      <c r="B84" s="176" t="s">
        <v>224</v>
      </c>
      <c r="C84" s="184" t="s">
        <v>225</v>
      </c>
      <c r="D84" s="177" t="s">
        <v>140</v>
      </c>
      <c r="E84" s="178">
        <v>1</v>
      </c>
      <c r="F84" s="179"/>
      <c r="G84" s="180">
        <f t="shared" si="0"/>
        <v>0</v>
      </c>
      <c r="H84" s="159"/>
      <c r="I84" s="158">
        <f t="shared" si="1"/>
        <v>0</v>
      </c>
      <c r="J84" s="159"/>
      <c r="K84" s="158">
        <f t="shared" si="2"/>
        <v>0</v>
      </c>
      <c r="L84" s="158">
        <v>21</v>
      </c>
      <c r="M84" s="158">
        <f t="shared" si="3"/>
        <v>0</v>
      </c>
      <c r="N84" s="158">
        <v>0</v>
      </c>
      <c r="O84" s="158">
        <f t="shared" si="4"/>
        <v>0</v>
      </c>
      <c r="P84" s="158">
        <v>0</v>
      </c>
      <c r="Q84" s="158">
        <f t="shared" si="5"/>
        <v>0</v>
      </c>
      <c r="R84" s="158"/>
      <c r="S84" s="158" t="s">
        <v>121</v>
      </c>
      <c r="T84" s="158" t="s">
        <v>122</v>
      </c>
      <c r="U84" s="158">
        <v>0</v>
      </c>
      <c r="V84" s="158">
        <f t="shared" si="6"/>
        <v>0</v>
      </c>
      <c r="W84" s="158"/>
      <c r="X84" s="158" t="s">
        <v>123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124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69">
        <v>35</v>
      </c>
      <c r="B85" s="170" t="s">
        <v>226</v>
      </c>
      <c r="C85" s="185" t="s">
        <v>227</v>
      </c>
      <c r="D85" s="171" t="s">
        <v>140</v>
      </c>
      <c r="E85" s="172">
        <v>1</v>
      </c>
      <c r="F85" s="173"/>
      <c r="G85" s="174">
        <f t="shared" si="0"/>
        <v>0</v>
      </c>
      <c r="H85" s="159"/>
      <c r="I85" s="158">
        <f t="shared" si="1"/>
        <v>0</v>
      </c>
      <c r="J85" s="159"/>
      <c r="K85" s="158">
        <f t="shared" si="2"/>
        <v>0</v>
      </c>
      <c r="L85" s="158">
        <v>21</v>
      </c>
      <c r="M85" s="158">
        <f t="shared" si="3"/>
        <v>0</v>
      </c>
      <c r="N85" s="158">
        <v>0</v>
      </c>
      <c r="O85" s="158">
        <f t="shared" si="4"/>
        <v>0</v>
      </c>
      <c r="P85" s="158">
        <v>0</v>
      </c>
      <c r="Q85" s="158">
        <f t="shared" si="5"/>
        <v>0</v>
      </c>
      <c r="R85" s="158"/>
      <c r="S85" s="158" t="s">
        <v>121</v>
      </c>
      <c r="T85" s="158" t="s">
        <v>122</v>
      </c>
      <c r="U85" s="158">
        <v>0</v>
      </c>
      <c r="V85" s="158">
        <f t="shared" si="6"/>
        <v>0</v>
      </c>
      <c r="W85" s="158"/>
      <c r="X85" s="158" t="s">
        <v>123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124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>
        <v>36</v>
      </c>
      <c r="B86" s="156" t="s">
        <v>228</v>
      </c>
      <c r="C86" s="187" t="s">
        <v>229</v>
      </c>
      <c r="D86" s="157" t="s">
        <v>0</v>
      </c>
      <c r="E86" s="181"/>
      <c r="F86" s="159"/>
      <c r="G86" s="158">
        <f t="shared" si="0"/>
        <v>0</v>
      </c>
      <c r="H86" s="159"/>
      <c r="I86" s="158">
        <f t="shared" si="1"/>
        <v>0</v>
      </c>
      <c r="J86" s="159"/>
      <c r="K86" s="158">
        <f t="shared" si="2"/>
        <v>0</v>
      </c>
      <c r="L86" s="158">
        <v>21</v>
      </c>
      <c r="M86" s="158">
        <f t="shared" si="3"/>
        <v>0</v>
      </c>
      <c r="N86" s="158">
        <v>0</v>
      </c>
      <c r="O86" s="158">
        <f t="shared" si="4"/>
        <v>0</v>
      </c>
      <c r="P86" s="158">
        <v>0</v>
      </c>
      <c r="Q86" s="158">
        <f t="shared" si="5"/>
        <v>0</v>
      </c>
      <c r="R86" s="158"/>
      <c r="S86" s="158" t="s">
        <v>133</v>
      </c>
      <c r="T86" s="158" t="s">
        <v>133</v>
      </c>
      <c r="U86" s="158">
        <v>0</v>
      </c>
      <c r="V86" s="158">
        <f t="shared" si="6"/>
        <v>0</v>
      </c>
      <c r="W86" s="158"/>
      <c r="X86" s="158" t="s">
        <v>209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210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3" t="s">
        <v>116</v>
      </c>
      <c r="B87" s="164" t="s">
        <v>76</v>
      </c>
      <c r="C87" s="183" t="s">
        <v>77</v>
      </c>
      <c r="D87" s="165"/>
      <c r="E87" s="166"/>
      <c r="F87" s="167"/>
      <c r="G87" s="168">
        <f>SUMIF(AG88:AG91,"&lt;&gt;NOR",G88:G91)</f>
        <v>0</v>
      </c>
      <c r="H87" s="162"/>
      <c r="I87" s="162">
        <f>SUM(I88:I91)</f>
        <v>0</v>
      </c>
      <c r="J87" s="162"/>
      <c r="K87" s="162">
        <f>SUM(K88:K91)</f>
        <v>0</v>
      </c>
      <c r="L87" s="162"/>
      <c r="M87" s="162">
        <f>SUM(M88:M91)</f>
        <v>0</v>
      </c>
      <c r="N87" s="162"/>
      <c r="O87" s="162">
        <f>SUM(O88:O91)</f>
        <v>0</v>
      </c>
      <c r="P87" s="162"/>
      <c r="Q87" s="162">
        <f>SUM(Q88:Q91)</f>
        <v>0</v>
      </c>
      <c r="R87" s="162"/>
      <c r="S87" s="162"/>
      <c r="T87" s="162"/>
      <c r="U87" s="162"/>
      <c r="V87" s="162">
        <f>SUM(V88:V91)</f>
        <v>0</v>
      </c>
      <c r="W87" s="162"/>
      <c r="X87" s="162"/>
      <c r="AG87" t="s">
        <v>117</v>
      </c>
    </row>
    <row r="88" spans="1:60" ht="22.5" outlineLevel="1" x14ac:dyDescent="0.2">
      <c r="A88" s="169">
        <v>37</v>
      </c>
      <c r="B88" s="170" t="s">
        <v>230</v>
      </c>
      <c r="C88" s="185" t="s">
        <v>231</v>
      </c>
      <c r="D88" s="171" t="s">
        <v>152</v>
      </c>
      <c r="E88" s="172">
        <v>10.199999999999999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121</v>
      </c>
      <c r="T88" s="158" t="s">
        <v>122</v>
      </c>
      <c r="U88" s="158">
        <v>0</v>
      </c>
      <c r="V88" s="158">
        <f>ROUND(E88*U88,2)</f>
        <v>0</v>
      </c>
      <c r="W88" s="158"/>
      <c r="X88" s="158" t="s">
        <v>123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124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6" t="s">
        <v>205</v>
      </c>
      <c r="D89" s="160"/>
      <c r="E89" s="161">
        <v>10.199999999999999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135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9">
        <v>38</v>
      </c>
      <c r="B90" s="170" t="s">
        <v>232</v>
      </c>
      <c r="C90" s="185" t="s">
        <v>233</v>
      </c>
      <c r="D90" s="171" t="s">
        <v>140</v>
      </c>
      <c r="E90" s="172">
        <v>1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121</v>
      </c>
      <c r="T90" s="158" t="s">
        <v>122</v>
      </c>
      <c r="U90" s="158">
        <v>0</v>
      </c>
      <c r="V90" s="158">
        <f>ROUND(E90*U90,2)</f>
        <v>0</v>
      </c>
      <c r="W90" s="158"/>
      <c r="X90" s="158" t="s">
        <v>123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124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>
        <v>39</v>
      </c>
      <c r="B91" s="156" t="s">
        <v>234</v>
      </c>
      <c r="C91" s="187" t="s">
        <v>235</v>
      </c>
      <c r="D91" s="157" t="s">
        <v>0</v>
      </c>
      <c r="E91" s="181"/>
      <c r="F91" s="159"/>
      <c r="G91" s="15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133</v>
      </c>
      <c r="T91" s="158" t="s">
        <v>133</v>
      </c>
      <c r="U91" s="158">
        <v>0</v>
      </c>
      <c r="V91" s="158">
        <f>ROUND(E91*U91,2)</f>
        <v>0</v>
      </c>
      <c r="W91" s="158"/>
      <c r="X91" s="158" t="s">
        <v>209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210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3" t="s">
        <v>116</v>
      </c>
      <c r="B92" s="164" t="s">
        <v>78</v>
      </c>
      <c r="C92" s="183" t="s">
        <v>79</v>
      </c>
      <c r="D92" s="165"/>
      <c r="E92" s="166"/>
      <c r="F92" s="167"/>
      <c r="G92" s="168">
        <f>SUMIF(AG93:AG182,"&lt;&gt;NOR",G93:G182)</f>
        <v>0</v>
      </c>
      <c r="H92" s="162"/>
      <c r="I92" s="162">
        <f>SUM(I93:I182)</f>
        <v>0</v>
      </c>
      <c r="J92" s="162"/>
      <c r="K92" s="162">
        <f>SUM(K93:K182)</f>
        <v>0</v>
      </c>
      <c r="L92" s="162"/>
      <c r="M92" s="162">
        <f>SUM(M93:M182)</f>
        <v>0</v>
      </c>
      <c r="N92" s="162"/>
      <c r="O92" s="162">
        <f>SUM(O93:O182)</f>
        <v>1.88</v>
      </c>
      <c r="P92" s="162"/>
      <c r="Q92" s="162">
        <f>SUM(Q93:Q182)</f>
        <v>0</v>
      </c>
      <c r="R92" s="162"/>
      <c r="S92" s="162"/>
      <c r="T92" s="162"/>
      <c r="U92" s="162"/>
      <c r="V92" s="162">
        <f>SUM(V93:V182)</f>
        <v>158.66</v>
      </c>
      <c r="W92" s="162"/>
      <c r="X92" s="162"/>
      <c r="AG92" t="s">
        <v>117</v>
      </c>
    </row>
    <row r="93" spans="1:60" outlineLevel="1" x14ac:dyDescent="0.2">
      <c r="A93" s="169">
        <v>40</v>
      </c>
      <c r="B93" s="170" t="s">
        <v>236</v>
      </c>
      <c r="C93" s="185" t="s">
        <v>237</v>
      </c>
      <c r="D93" s="171" t="s">
        <v>143</v>
      </c>
      <c r="E93" s="172">
        <v>61.355400000000003</v>
      </c>
      <c r="F93" s="173"/>
      <c r="G93" s="174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133</v>
      </c>
      <c r="T93" s="158" t="s">
        <v>133</v>
      </c>
      <c r="U93" s="158">
        <v>0.33500000000000002</v>
      </c>
      <c r="V93" s="158">
        <f>ROUND(E93*U93,2)</f>
        <v>20.55</v>
      </c>
      <c r="W93" s="158"/>
      <c r="X93" s="158" t="s">
        <v>123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124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55"/>
      <c r="B94" s="156"/>
      <c r="C94" s="186" t="s">
        <v>238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135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6" t="s">
        <v>239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135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6" t="s">
        <v>240</v>
      </c>
      <c r="D96" s="160"/>
      <c r="E96" s="161">
        <v>4.8719999999999999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135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6" t="s">
        <v>241</v>
      </c>
      <c r="D97" s="160"/>
      <c r="E97" s="161">
        <v>3.1859999999999999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135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6" t="s">
        <v>242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135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6" t="s">
        <v>243</v>
      </c>
      <c r="D99" s="160"/>
      <c r="E99" s="161">
        <v>2.4359999999999999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135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6" t="s">
        <v>244</v>
      </c>
      <c r="D100" s="160"/>
      <c r="E100" s="161">
        <v>1.593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6" t="s">
        <v>168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6" t="s">
        <v>245</v>
      </c>
      <c r="D102" s="160"/>
      <c r="E102" s="161">
        <v>32.591999999999999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6" t="s">
        <v>246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6" t="s">
        <v>247</v>
      </c>
      <c r="D104" s="160"/>
      <c r="E104" s="161">
        <v>4.2039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6" t="s">
        <v>248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135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6" t="s">
        <v>249</v>
      </c>
      <c r="D106" s="160"/>
      <c r="E106" s="161">
        <v>1.08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6" t="s">
        <v>250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6" t="s">
        <v>251</v>
      </c>
      <c r="D108" s="160"/>
      <c r="E108" s="161">
        <v>0.88649999999999995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55"/>
      <c r="B109" s="156"/>
      <c r="C109" s="186" t="s">
        <v>252</v>
      </c>
      <c r="D109" s="160"/>
      <c r="E109" s="161">
        <v>4.8659999999999997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6" t="s">
        <v>253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135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6" t="s">
        <v>254</v>
      </c>
      <c r="D111" s="160"/>
      <c r="E111" s="161">
        <v>3.6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135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6" t="s">
        <v>255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6" t="s">
        <v>256</v>
      </c>
      <c r="D113" s="160"/>
      <c r="E113" s="161">
        <v>2.04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5">
        <v>41</v>
      </c>
      <c r="B114" s="176" t="s">
        <v>257</v>
      </c>
      <c r="C114" s="184" t="s">
        <v>258</v>
      </c>
      <c r="D114" s="177" t="s">
        <v>143</v>
      </c>
      <c r="E114" s="178">
        <v>61.355400000000003</v>
      </c>
      <c r="F114" s="179"/>
      <c r="G114" s="180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133</v>
      </c>
      <c r="T114" s="158" t="s">
        <v>133</v>
      </c>
      <c r="U114" s="158">
        <v>1.6E-2</v>
      </c>
      <c r="V114" s="158">
        <f>ROUND(E114*U114,2)</f>
        <v>0.98</v>
      </c>
      <c r="W114" s="158"/>
      <c r="X114" s="158" t="s">
        <v>123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259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5">
        <v>42</v>
      </c>
      <c r="B115" s="176" t="s">
        <v>260</v>
      </c>
      <c r="C115" s="184" t="s">
        <v>261</v>
      </c>
      <c r="D115" s="177" t="s">
        <v>143</v>
      </c>
      <c r="E115" s="178">
        <v>61.354999999999997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8">
        <v>2.1000000000000001E-4</v>
      </c>
      <c r="O115" s="158">
        <f>ROUND(E115*N115,2)</f>
        <v>0.01</v>
      </c>
      <c r="P115" s="158">
        <v>0</v>
      </c>
      <c r="Q115" s="158">
        <f>ROUND(E115*P115,2)</f>
        <v>0</v>
      </c>
      <c r="R115" s="158"/>
      <c r="S115" s="158" t="s">
        <v>133</v>
      </c>
      <c r="T115" s="158" t="s">
        <v>133</v>
      </c>
      <c r="U115" s="158">
        <v>0.05</v>
      </c>
      <c r="V115" s="158">
        <f>ROUND(E115*U115,2)</f>
        <v>3.07</v>
      </c>
      <c r="W115" s="158"/>
      <c r="X115" s="158" t="s">
        <v>123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124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69">
        <v>43</v>
      </c>
      <c r="B116" s="170" t="s">
        <v>262</v>
      </c>
      <c r="C116" s="185" t="s">
        <v>263</v>
      </c>
      <c r="D116" s="171" t="s">
        <v>152</v>
      </c>
      <c r="E116" s="172">
        <v>26.86</v>
      </c>
      <c r="F116" s="173"/>
      <c r="G116" s="174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2.4399999999999999E-3</v>
      </c>
      <c r="O116" s="158">
        <f>ROUND(E116*N116,2)</f>
        <v>7.0000000000000007E-2</v>
      </c>
      <c r="P116" s="158">
        <v>0</v>
      </c>
      <c r="Q116" s="158">
        <f>ROUND(E116*P116,2)</f>
        <v>0</v>
      </c>
      <c r="R116" s="158"/>
      <c r="S116" s="158" t="s">
        <v>133</v>
      </c>
      <c r="T116" s="158" t="s">
        <v>133</v>
      </c>
      <c r="U116" s="158">
        <v>0.45600000000000002</v>
      </c>
      <c r="V116" s="158">
        <f>ROUND(E116*U116,2)</f>
        <v>12.25</v>
      </c>
      <c r="W116" s="158"/>
      <c r="X116" s="158" t="s">
        <v>123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124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6" t="s">
        <v>264</v>
      </c>
      <c r="D117" s="160"/>
      <c r="E117" s="161">
        <v>16.239999999999998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6" t="s">
        <v>265</v>
      </c>
      <c r="D118" s="160"/>
      <c r="E118" s="161">
        <v>10.62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69">
        <v>44</v>
      </c>
      <c r="B119" s="170" t="s">
        <v>266</v>
      </c>
      <c r="C119" s="185" t="s">
        <v>267</v>
      </c>
      <c r="D119" s="171" t="s">
        <v>152</v>
      </c>
      <c r="E119" s="172">
        <v>26.86</v>
      </c>
      <c r="F119" s="173"/>
      <c r="G119" s="174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2.0200000000000001E-3</v>
      </c>
      <c r="O119" s="158">
        <f>ROUND(E119*N119,2)</f>
        <v>0.05</v>
      </c>
      <c r="P119" s="158">
        <v>0</v>
      </c>
      <c r="Q119" s="158">
        <f>ROUND(E119*P119,2)</f>
        <v>0</v>
      </c>
      <c r="R119" s="158"/>
      <c r="S119" s="158" t="s">
        <v>133</v>
      </c>
      <c r="T119" s="158" t="s">
        <v>133</v>
      </c>
      <c r="U119" s="158">
        <v>0.23</v>
      </c>
      <c r="V119" s="158">
        <f>ROUND(E119*U119,2)</f>
        <v>6.18</v>
      </c>
      <c r="W119" s="158"/>
      <c r="X119" s="158" t="s">
        <v>123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124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6" t="s">
        <v>264</v>
      </c>
      <c r="D120" s="160"/>
      <c r="E120" s="161">
        <v>16.239999999999998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6" t="s">
        <v>265</v>
      </c>
      <c r="D121" s="160"/>
      <c r="E121" s="161">
        <v>10.62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135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9">
        <v>45</v>
      </c>
      <c r="B122" s="170" t="s">
        <v>268</v>
      </c>
      <c r="C122" s="185" t="s">
        <v>269</v>
      </c>
      <c r="D122" s="171" t="s">
        <v>152</v>
      </c>
      <c r="E122" s="172">
        <v>45.55</v>
      </c>
      <c r="F122" s="173"/>
      <c r="G122" s="174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5.1000000000000004E-4</v>
      </c>
      <c r="O122" s="158">
        <f>ROUND(E122*N122,2)</f>
        <v>0.02</v>
      </c>
      <c r="P122" s="158">
        <v>0</v>
      </c>
      <c r="Q122" s="158">
        <f>ROUND(E122*P122,2)</f>
        <v>0</v>
      </c>
      <c r="R122" s="158"/>
      <c r="S122" s="158" t="s">
        <v>133</v>
      </c>
      <c r="T122" s="158" t="s">
        <v>133</v>
      </c>
      <c r="U122" s="158">
        <v>0.23599999999999999</v>
      </c>
      <c r="V122" s="158">
        <f>ROUND(E122*U122,2)</f>
        <v>10.75</v>
      </c>
      <c r="W122" s="158"/>
      <c r="X122" s="158" t="s">
        <v>123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124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6" t="s">
        <v>248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6" t="s">
        <v>270</v>
      </c>
      <c r="D124" s="160"/>
      <c r="E124" s="161">
        <v>7.2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135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6" t="s">
        <v>250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6" t="s">
        <v>271</v>
      </c>
      <c r="D126" s="160"/>
      <c r="E126" s="161">
        <v>5.91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135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186" t="s">
        <v>272</v>
      </c>
      <c r="D127" s="160"/>
      <c r="E127" s="161">
        <v>32.44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135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69">
        <v>46</v>
      </c>
      <c r="B128" s="170" t="s">
        <v>273</v>
      </c>
      <c r="C128" s="185" t="s">
        <v>274</v>
      </c>
      <c r="D128" s="171" t="s">
        <v>152</v>
      </c>
      <c r="E128" s="172">
        <v>28.2</v>
      </c>
      <c r="F128" s="173"/>
      <c r="G128" s="174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5.1000000000000004E-4</v>
      </c>
      <c r="O128" s="158">
        <f>ROUND(E128*N128,2)</f>
        <v>0.01</v>
      </c>
      <c r="P128" s="158">
        <v>0</v>
      </c>
      <c r="Q128" s="158">
        <f>ROUND(E128*P128,2)</f>
        <v>0</v>
      </c>
      <c r="R128" s="158"/>
      <c r="S128" s="158" t="s">
        <v>133</v>
      </c>
      <c r="T128" s="158" t="s">
        <v>133</v>
      </c>
      <c r="U128" s="158">
        <v>0.74</v>
      </c>
      <c r="V128" s="158">
        <f>ROUND(E128*U128,2)</f>
        <v>20.87</v>
      </c>
      <c r="W128" s="158"/>
      <c r="X128" s="158" t="s">
        <v>123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6" t="s">
        <v>253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6" t="s">
        <v>275</v>
      </c>
      <c r="D130" s="160"/>
      <c r="E130" s="161">
        <v>18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135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6" t="s">
        <v>255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6" t="s">
        <v>205</v>
      </c>
      <c r="D132" s="160"/>
      <c r="E132" s="161">
        <v>10.199999999999999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9">
        <v>47</v>
      </c>
      <c r="B133" s="170" t="s">
        <v>276</v>
      </c>
      <c r="C133" s="185" t="s">
        <v>277</v>
      </c>
      <c r="D133" s="171" t="s">
        <v>152</v>
      </c>
      <c r="E133" s="172">
        <v>91.45</v>
      </c>
      <c r="F133" s="173"/>
      <c r="G133" s="174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133</v>
      </c>
      <c r="T133" s="158" t="s">
        <v>133</v>
      </c>
      <c r="U133" s="158">
        <v>0.154</v>
      </c>
      <c r="V133" s="158">
        <f>ROUND(E133*U133,2)</f>
        <v>14.08</v>
      </c>
      <c r="W133" s="158"/>
      <c r="X133" s="158" t="s">
        <v>123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124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6" t="s">
        <v>248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135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6" t="s">
        <v>270</v>
      </c>
      <c r="D135" s="160"/>
      <c r="E135" s="161">
        <v>7.2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135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6" t="s">
        <v>250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6" t="s">
        <v>271</v>
      </c>
      <c r="D137" s="160"/>
      <c r="E137" s="161">
        <v>5.91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55"/>
      <c r="B138" s="156"/>
      <c r="C138" s="186" t="s">
        <v>272</v>
      </c>
      <c r="D138" s="160"/>
      <c r="E138" s="161">
        <v>32.44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135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6" t="s">
        <v>253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6" t="s">
        <v>275</v>
      </c>
      <c r="D140" s="160"/>
      <c r="E140" s="161">
        <v>18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6" t="s">
        <v>278</v>
      </c>
      <c r="D141" s="160"/>
      <c r="E141" s="161">
        <v>9.9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6" t="s">
        <v>279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6" t="s">
        <v>275</v>
      </c>
      <c r="D143" s="160"/>
      <c r="E143" s="161">
        <v>18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69">
        <v>48</v>
      </c>
      <c r="B144" s="170" t="s">
        <v>280</v>
      </c>
      <c r="C144" s="185" t="s">
        <v>281</v>
      </c>
      <c r="D144" s="171" t="s">
        <v>143</v>
      </c>
      <c r="E144" s="172">
        <v>42.675899999999999</v>
      </c>
      <c r="F144" s="173"/>
      <c r="G144" s="174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6.9300000000000004E-3</v>
      </c>
      <c r="O144" s="158">
        <f>ROUND(E144*N144,2)</f>
        <v>0.3</v>
      </c>
      <c r="P144" s="158">
        <v>0</v>
      </c>
      <c r="Q144" s="158">
        <f>ROUND(E144*P144,2)</f>
        <v>0</v>
      </c>
      <c r="R144" s="158"/>
      <c r="S144" s="158" t="s">
        <v>133</v>
      </c>
      <c r="T144" s="158" t="s">
        <v>133</v>
      </c>
      <c r="U144" s="158">
        <v>1.3466</v>
      </c>
      <c r="V144" s="158">
        <f>ROUND(E144*U144,2)</f>
        <v>57.47</v>
      </c>
      <c r="W144" s="158"/>
      <c r="X144" s="158" t="s">
        <v>123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124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6" t="s">
        <v>188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135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6" t="s">
        <v>189</v>
      </c>
      <c r="D146" s="160"/>
      <c r="E146" s="161">
        <v>4.68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135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6" t="s">
        <v>190</v>
      </c>
      <c r="D147" s="160"/>
      <c r="E147" s="161">
        <v>1.2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135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6" t="s">
        <v>168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6" t="s">
        <v>282</v>
      </c>
      <c r="D149" s="160"/>
      <c r="E149" s="161">
        <v>32.591999999999999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6" t="s">
        <v>246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6" t="s">
        <v>247</v>
      </c>
      <c r="D151" s="160"/>
      <c r="E151" s="161">
        <v>4.2039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9">
        <v>49</v>
      </c>
      <c r="B152" s="170" t="s">
        <v>283</v>
      </c>
      <c r="C152" s="185" t="s">
        <v>284</v>
      </c>
      <c r="D152" s="171" t="s">
        <v>152</v>
      </c>
      <c r="E152" s="172">
        <v>73.75</v>
      </c>
      <c r="F152" s="173"/>
      <c r="G152" s="174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8">
        <v>4.0000000000000003E-5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133</v>
      </c>
      <c r="T152" s="158" t="s">
        <v>133</v>
      </c>
      <c r="U152" s="158">
        <v>7.0000000000000007E-2</v>
      </c>
      <c r="V152" s="158">
        <f>ROUND(E152*U152,2)</f>
        <v>5.16</v>
      </c>
      <c r="W152" s="158"/>
      <c r="X152" s="158" t="s">
        <v>123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259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6" t="s">
        <v>285</v>
      </c>
      <c r="D153" s="160"/>
      <c r="E153" s="161">
        <v>73.75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5">
        <v>50</v>
      </c>
      <c r="B154" s="176" t="s">
        <v>286</v>
      </c>
      <c r="C154" s="184" t="s">
        <v>287</v>
      </c>
      <c r="D154" s="177" t="s">
        <v>152</v>
      </c>
      <c r="E154" s="178">
        <v>1.8</v>
      </c>
      <c r="F154" s="179"/>
      <c r="G154" s="180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8">
        <v>4.8000000000000001E-4</v>
      </c>
      <c r="O154" s="158">
        <f>ROUND(E154*N154,2)</f>
        <v>0</v>
      </c>
      <c r="P154" s="158">
        <v>0</v>
      </c>
      <c r="Q154" s="158">
        <f>ROUND(E154*P154,2)</f>
        <v>0</v>
      </c>
      <c r="R154" s="158"/>
      <c r="S154" s="158" t="s">
        <v>133</v>
      </c>
      <c r="T154" s="158" t="s">
        <v>133</v>
      </c>
      <c r="U154" s="158">
        <v>0.15</v>
      </c>
      <c r="V154" s="158">
        <f>ROUND(E154*U154,2)</f>
        <v>0.27</v>
      </c>
      <c r="W154" s="158"/>
      <c r="X154" s="158" t="s">
        <v>123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124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9">
        <v>51</v>
      </c>
      <c r="B155" s="170" t="s">
        <v>288</v>
      </c>
      <c r="C155" s="185" t="s">
        <v>289</v>
      </c>
      <c r="D155" s="171" t="s">
        <v>152</v>
      </c>
      <c r="E155" s="172">
        <v>26.86</v>
      </c>
      <c r="F155" s="173"/>
      <c r="G155" s="174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8">
        <v>4.2999999999999999E-4</v>
      </c>
      <c r="O155" s="158">
        <f>ROUND(E155*N155,2)</f>
        <v>0.01</v>
      </c>
      <c r="P155" s="158">
        <v>0</v>
      </c>
      <c r="Q155" s="158">
        <f>ROUND(E155*P155,2)</f>
        <v>0</v>
      </c>
      <c r="R155" s="158"/>
      <c r="S155" s="158" t="s">
        <v>133</v>
      </c>
      <c r="T155" s="158" t="s">
        <v>133</v>
      </c>
      <c r="U155" s="158">
        <v>0.15</v>
      </c>
      <c r="V155" s="158">
        <f>ROUND(E155*U155,2)</f>
        <v>4.03</v>
      </c>
      <c r="W155" s="158"/>
      <c r="X155" s="158" t="s">
        <v>123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259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6" t="s">
        <v>264</v>
      </c>
      <c r="D156" s="160"/>
      <c r="E156" s="161">
        <v>16.239999999999998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6" t="s">
        <v>265</v>
      </c>
      <c r="D157" s="160"/>
      <c r="E157" s="161">
        <v>10.62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135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69">
        <v>52</v>
      </c>
      <c r="B158" s="170" t="s">
        <v>290</v>
      </c>
      <c r="C158" s="185" t="s">
        <v>291</v>
      </c>
      <c r="D158" s="171" t="s">
        <v>152</v>
      </c>
      <c r="E158" s="172">
        <v>20</v>
      </c>
      <c r="F158" s="173"/>
      <c r="G158" s="174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1.7000000000000001E-4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121</v>
      </c>
      <c r="T158" s="158" t="s">
        <v>122</v>
      </c>
      <c r="U158" s="158">
        <v>0.15</v>
      </c>
      <c r="V158" s="158">
        <f>ROUND(E158*U158,2)</f>
        <v>3</v>
      </c>
      <c r="W158" s="158"/>
      <c r="X158" s="158" t="s">
        <v>123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124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6" t="s">
        <v>292</v>
      </c>
      <c r="D159" s="160"/>
      <c r="E159" s="161">
        <v>20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135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5">
        <v>53</v>
      </c>
      <c r="B160" s="176" t="s">
        <v>293</v>
      </c>
      <c r="C160" s="184" t="s">
        <v>294</v>
      </c>
      <c r="D160" s="177" t="s">
        <v>152</v>
      </c>
      <c r="E160" s="178">
        <v>73.75</v>
      </c>
      <c r="F160" s="179"/>
      <c r="G160" s="180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4.0000000000000003E-5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121</v>
      </c>
      <c r="T160" s="158" t="s">
        <v>122</v>
      </c>
      <c r="U160" s="158">
        <v>0</v>
      </c>
      <c r="V160" s="158">
        <f>ROUND(E160*U160,2)</f>
        <v>0</v>
      </c>
      <c r="W160" s="158"/>
      <c r="X160" s="158" t="s">
        <v>123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259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9">
        <v>54</v>
      </c>
      <c r="B161" s="170" t="s">
        <v>295</v>
      </c>
      <c r="C161" s="185" t="s">
        <v>296</v>
      </c>
      <c r="D161" s="171" t="s">
        <v>143</v>
      </c>
      <c r="E161" s="172">
        <v>73.626480000000001</v>
      </c>
      <c r="F161" s="173"/>
      <c r="G161" s="174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8">
        <v>1.9199999999999998E-2</v>
      </c>
      <c r="O161" s="158">
        <f>ROUND(E161*N161,2)</f>
        <v>1.41</v>
      </c>
      <c r="P161" s="158">
        <v>0</v>
      </c>
      <c r="Q161" s="158">
        <f>ROUND(E161*P161,2)</f>
        <v>0</v>
      </c>
      <c r="R161" s="158"/>
      <c r="S161" s="158" t="s">
        <v>121</v>
      </c>
      <c r="T161" s="158" t="s">
        <v>297</v>
      </c>
      <c r="U161" s="158">
        <v>0</v>
      </c>
      <c r="V161" s="158">
        <f>ROUND(E161*U161,2)</f>
        <v>0</v>
      </c>
      <c r="W161" s="158"/>
      <c r="X161" s="158" t="s">
        <v>298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299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55"/>
      <c r="B162" s="156"/>
      <c r="C162" s="186" t="s">
        <v>238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6" t="s">
        <v>239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135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6" t="s">
        <v>300</v>
      </c>
      <c r="D164" s="160"/>
      <c r="E164" s="161">
        <v>5.8464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6" t="s">
        <v>301</v>
      </c>
      <c r="D165" s="160"/>
      <c r="E165" s="161">
        <v>3.8231999999999999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6" t="s">
        <v>242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6" t="s">
        <v>302</v>
      </c>
      <c r="D167" s="160"/>
      <c r="E167" s="161">
        <v>2.9232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6" t="s">
        <v>303</v>
      </c>
      <c r="D168" s="160"/>
      <c r="E168" s="161">
        <v>1.9116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6" t="s">
        <v>168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6" t="s">
        <v>304</v>
      </c>
      <c r="D170" s="160"/>
      <c r="E170" s="161">
        <v>39.110399999999998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135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6" t="s">
        <v>246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6" t="s">
        <v>305</v>
      </c>
      <c r="D172" s="160"/>
      <c r="E172" s="161">
        <v>5.0446799999999996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6" t="s">
        <v>248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6" t="s">
        <v>306</v>
      </c>
      <c r="D174" s="160"/>
      <c r="E174" s="161">
        <v>1.296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6" t="s">
        <v>250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6" t="s">
        <v>307</v>
      </c>
      <c r="D176" s="160"/>
      <c r="E176" s="161">
        <v>1.0638000000000001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55"/>
      <c r="B177" s="156"/>
      <c r="C177" s="186" t="s">
        <v>308</v>
      </c>
      <c r="D177" s="160"/>
      <c r="E177" s="161">
        <v>5.8391999999999999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6" t="s">
        <v>253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6" t="s">
        <v>309</v>
      </c>
      <c r="D179" s="160"/>
      <c r="E179" s="161">
        <v>4.32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6" t="s">
        <v>255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6" t="s">
        <v>310</v>
      </c>
      <c r="D181" s="160"/>
      <c r="E181" s="161">
        <v>2.448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>
        <v>55</v>
      </c>
      <c r="B182" s="156" t="s">
        <v>311</v>
      </c>
      <c r="C182" s="187" t="s">
        <v>312</v>
      </c>
      <c r="D182" s="157" t="s">
        <v>0</v>
      </c>
      <c r="E182" s="181"/>
      <c r="F182" s="159"/>
      <c r="G182" s="158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8">
        <v>0</v>
      </c>
      <c r="O182" s="158">
        <f>ROUND(E182*N182,2)</f>
        <v>0</v>
      </c>
      <c r="P182" s="158">
        <v>0</v>
      </c>
      <c r="Q182" s="158">
        <f>ROUND(E182*P182,2)</f>
        <v>0</v>
      </c>
      <c r="R182" s="158"/>
      <c r="S182" s="158" t="s">
        <v>133</v>
      </c>
      <c r="T182" s="158" t="s">
        <v>133</v>
      </c>
      <c r="U182" s="158">
        <v>0</v>
      </c>
      <c r="V182" s="158">
        <f>ROUND(E182*U182,2)</f>
        <v>0</v>
      </c>
      <c r="W182" s="158"/>
      <c r="X182" s="158" t="s">
        <v>209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210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63" t="s">
        <v>116</v>
      </c>
      <c r="B183" s="164" t="s">
        <v>80</v>
      </c>
      <c r="C183" s="183" t="s">
        <v>81</v>
      </c>
      <c r="D183" s="165"/>
      <c r="E183" s="166"/>
      <c r="F183" s="167"/>
      <c r="G183" s="168">
        <f>SUMIF(AG184:AG187,"&lt;&gt;NOR",G184:G187)</f>
        <v>0</v>
      </c>
      <c r="H183" s="162"/>
      <c r="I183" s="162">
        <f>SUM(I184:I187)</f>
        <v>0</v>
      </c>
      <c r="J183" s="162"/>
      <c r="K183" s="162">
        <f>SUM(K184:K187)</f>
        <v>0</v>
      </c>
      <c r="L183" s="162"/>
      <c r="M183" s="162">
        <f>SUM(M184:M187)</f>
        <v>0</v>
      </c>
      <c r="N183" s="162"/>
      <c r="O183" s="162">
        <f>SUM(O184:O187)</f>
        <v>0</v>
      </c>
      <c r="P183" s="162"/>
      <c r="Q183" s="162">
        <f>SUM(Q184:Q187)</f>
        <v>0.01</v>
      </c>
      <c r="R183" s="162"/>
      <c r="S183" s="162"/>
      <c r="T183" s="162"/>
      <c r="U183" s="162"/>
      <c r="V183" s="162">
        <f>SUM(V184:V187)</f>
        <v>1.65</v>
      </c>
      <c r="W183" s="162"/>
      <c r="X183" s="162"/>
      <c r="AG183" t="s">
        <v>117</v>
      </c>
    </row>
    <row r="184" spans="1:60" ht="22.5" outlineLevel="1" x14ac:dyDescent="0.2">
      <c r="A184" s="169">
        <v>56</v>
      </c>
      <c r="B184" s="170" t="s">
        <v>313</v>
      </c>
      <c r="C184" s="185" t="s">
        <v>314</v>
      </c>
      <c r="D184" s="171" t="s">
        <v>143</v>
      </c>
      <c r="E184" s="172">
        <v>5.88</v>
      </c>
      <c r="F184" s="173"/>
      <c r="G184" s="174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0</v>
      </c>
      <c r="O184" s="158">
        <f>ROUND(E184*N184,2)</f>
        <v>0</v>
      </c>
      <c r="P184" s="158">
        <v>1E-3</v>
      </c>
      <c r="Q184" s="158">
        <f>ROUND(E184*P184,2)</f>
        <v>0.01</v>
      </c>
      <c r="R184" s="158"/>
      <c r="S184" s="158" t="s">
        <v>133</v>
      </c>
      <c r="T184" s="158" t="s">
        <v>133</v>
      </c>
      <c r="U184" s="158">
        <v>0.28100000000000003</v>
      </c>
      <c r="V184" s="158">
        <f>ROUND(E184*U184,2)</f>
        <v>1.65</v>
      </c>
      <c r="W184" s="158"/>
      <c r="X184" s="158" t="s">
        <v>123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127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6" t="s">
        <v>188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6" t="s">
        <v>189</v>
      </c>
      <c r="D186" s="160"/>
      <c r="E186" s="161">
        <v>4.68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6" t="s">
        <v>190</v>
      </c>
      <c r="D187" s="160"/>
      <c r="E187" s="161">
        <v>1.2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135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3" t="s">
        <v>116</v>
      </c>
      <c r="B188" s="164" t="s">
        <v>82</v>
      </c>
      <c r="C188" s="183" t="s">
        <v>83</v>
      </c>
      <c r="D188" s="165"/>
      <c r="E188" s="166"/>
      <c r="F188" s="167"/>
      <c r="G188" s="168">
        <f>SUMIF(AG189:AG196,"&lt;&gt;NOR",G189:G196)</f>
        <v>0</v>
      </c>
      <c r="H188" s="162"/>
      <c r="I188" s="162">
        <f>SUM(I189:I196)</f>
        <v>0</v>
      </c>
      <c r="J188" s="162"/>
      <c r="K188" s="162">
        <f>SUM(K189:K196)</f>
        <v>0</v>
      </c>
      <c r="L188" s="162"/>
      <c r="M188" s="162">
        <f>SUM(M189:M196)</f>
        <v>0</v>
      </c>
      <c r="N188" s="162"/>
      <c r="O188" s="162">
        <f>SUM(O189:O196)</f>
        <v>0.02</v>
      </c>
      <c r="P188" s="162"/>
      <c r="Q188" s="162">
        <f>SUM(Q189:Q196)</f>
        <v>0</v>
      </c>
      <c r="R188" s="162"/>
      <c r="S188" s="162"/>
      <c r="T188" s="162"/>
      <c r="U188" s="162"/>
      <c r="V188" s="162">
        <f>SUM(V189:V196)</f>
        <v>5.72</v>
      </c>
      <c r="W188" s="162"/>
      <c r="X188" s="162"/>
      <c r="AG188" t="s">
        <v>117</v>
      </c>
    </row>
    <row r="189" spans="1:60" outlineLevel="1" x14ac:dyDescent="0.2">
      <c r="A189" s="169">
        <v>57</v>
      </c>
      <c r="B189" s="170" t="s">
        <v>315</v>
      </c>
      <c r="C189" s="185" t="s">
        <v>316</v>
      </c>
      <c r="D189" s="171" t="s">
        <v>143</v>
      </c>
      <c r="E189" s="172">
        <v>5.6879999999999997</v>
      </c>
      <c r="F189" s="173"/>
      <c r="G189" s="174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8">
        <v>3.1E-4</v>
      </c>
      <c r="O189" s="158">
        <f>ROUND(E189*N189,2)</f>
        <v>0</v>
      </c>
      <c r="P189" s="158">
        <v>0</v>
      </c>
      <c r="Q189" s="158">
        <f>ROUND(E189*P189,2)</f>
        <v>0</v>
      </c>
      <c r="R189" s="158"/>
      <c r="S189" s="158" t="s">
        <v>133</v>
      </c>
      <c r="T189" s="158" t="s">
        <v>133</v>
      </c>
      <c r="U189" s="158">
        <v>0.4</v>
      </c>
      <c r="V189" s="158">
        <f>ROUND(E189*U189,2)</f>
        <v>2.2799999999999998</v>
      </c>
      <c r="W189" s="158"/>
      <c r="X189" s="158" t="s">
        <v>123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127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6" t="s">
        <v>317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135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6" t="s">
        <v>318</v>
      </c>
      <c r="D191" s="160"/>
      <c r="E191" s="161">
        <v>5.6879999999999997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69">
        <v>58</v>
      </c>
      <c r="B192" s="170" t="s">
        <v>319</v>
      </c>
      <c r="C192" s="185" t="s">
        <v>320</v>
      </c>
      <c r="D192" s="171" t="s">
        <v>143</v>
      </c>
      <c r="E192" s="172">
        <v>13.29</v>
      </c>
      <c r="F192" s="173"/>
      <c r="G192" s="174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1.56E-3</v>
      </c>
      <c r="O192" s="158">
        <f>ROUND(E192*N192,2)</f>
        <v>0.02</v>
      </c>
      <c r="P192" s="158">
        <v>0</v>
      </c>
      <c r="Q192" s="158">
        <f>ROUND(E192*P192,2)</f>
        <v>0</v>
      </c>
      <c r="R192" s="158"/>
      <c r="S192" s="158" t="s">
        <v>121</v>
      </c>
      <c r="T192" s="158" t="s">
        <v>122</v>
      </c>
      <c r="U192" s="158">
        <v>0.25900000000000001</v>
      </c>
      <c r="V192" s="158">
        <f>ROUND(E192*U192,2)</f>
        <v>3.44</v>
      </c>
      <c r="W192" s="158"/>
      <c r="X192" s="158" t="s">
        <v>123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124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6" t="s">
        <v>321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135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6" t="s">
        <v>322</v>
      </c>
      <c r="D194" s="160"/>
      <c r="E194" s="161">
        <v>7.4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6" t="s">
        <v>246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6" t="s">
        <v>323</v>
      </c>
      <c r="D196" s="160"/>
      <c r="E196" s="161">
        <v>5.89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x14ac:dyDescent="0.2">
      <c r="A197" s="163" t="s">
        <v>116</v>
      </c>
      <c r="B197" s="164" t="s">
        <v>84</v>
      </c>
      <c r="C197" s="183" t="s">
        <v>85</v>
      </c>
      <c r="D197" s="165"/>
      <c r="E197" s="166"/>
      <c r="F197" s="167"/>
      <c r="G197" s="168">
        <f>SUMIF(AG198:AG215,"&lt;&gt;NOR",G198:G215)</f>
        <v>0</v>
      </c>
      <c r="H197" s="162"/>
      <c r="I197" s="162">
        <f>SUM(I198:I215)</f>
        <v>0</v>
      </c>
      <c r="J197" s="162"/>
      <c r="K197" s="162">
        <f>SUM(K198:K215)</f>
        <v>0</v>
      </c>
      <c r="L197" s="162"/>
      <c r="M197" s="162">
        <f>SUM(M198:M215)</f>
        <v>0</v>
      </c>
      <c r="N197" s="162"/>
      <c r="O197" s="162">
        <f>SUM(O198:O215)</f>
        <v>0.04</v>
      </c>
      <c r="P197" s="162"/>
      <c r="Q197" s="162">
        <f>SUM(Q198:Q215)</f>
        <v>0</v>
      </c>
      <c r="R197" s="162"/>
      <c r="S197" s="162"/>
      <c r="T197" s="162"/>
      <c r="U197" s="162"/>
      <c r="V197" s="162">
        <f>SUM(V198:V215)</f>
        <v>19.97</v>
      </c>
      <c r="W197" s="162"/>
      <c r="X197" s="162"/>
      <c r="AG197" t="s">
        <v>117</v>
      </c>
    </row>
    <row r="198" spans="1:60" outlineLevel="1" x14ac:dyDescent="0.2">
      <c r="A198" s="169">
        <v>59</v>
      </c>
      <c r="B198" s="170" t="s">
        <v>324</v>
      </c>
      <c r="C198" s="185" t="s">
        <v>325</v>
      </c>
      <c r="D198" s="171" t="s">
        <v>143</v>
      </c>
      <c r="E198" s="172">
        <v>13.29</v>
      </c>
      <c r="F198" s="173"/>
      <c r="G198" s="174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8"/>
      <c r="S198" s="158" t="s">
        <v>133</v>
      </c>
      <c r="T198" s="158" t="s">
        <v>133</v>
      </c>
      <c r="U198" s="158">
        <v>6.9709999999999994E-2</v>
      </c>
      <c r="V198" s="158">
        <f>ROUND(E198*U198,2)</f>
        <v>0.93</v>
      </c>
      <c r="W198" s="158"/>
      <c r="X198" s="158" t="s">
        <v>123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124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6" t="s">
        <v>321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6" t="s">
        <v>322</v>
      </c>
      <c r="D200" s="160"/>
      <c r="E200" s="161">
        <v>7.4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6" t="s">
        <v>246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6" t="s">
        <v>323</v>
      </c>
      <c r="D202" s="160"/>
      <c r="E202" s="161">
        <v>5.89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5">
        <v>60</v>
      </c>
      <c r="B203" s="176" t="s">
        <v>326</v>
      </c>
      <c r="C203" s="184" t="s">
        <v>327</v>
      </c>
      <c r="D203" s="177" t="s">
        <v>143</v>
      </c>
      <c r="E203" s="178">
        <v>117.8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8">
        <v>6.9999999999999994E-5</v>
      </c>
      <c r="O203" s="158">
        <f>ROUND(E203*N203,2)</f>
        <v>0.01</v>
      </c>
      <c r="P203" s="158">
        <v>0</v>
      </c>
      <c r="Q203" s="158">
        <f>ROUND(E203*P203,2)</f>
        <v>0</v>
      </c>
      <c r="R203" s="158"/>
      <c r="S203" s="158" t="s">
        <v>133</v>
      </c>
      <c r="T203" s="158" t="s">
        <v>133</v>
      </c>
      <c r="U203" s="158">
        <v>3.2480000000000002E-2</v>
      </c>
      <c r="V203" s="158">
        <f>ROUND(E203*U203,2)</f>
        <v>3.83</v>
      </c>
      <c r="W203" s="158"/>
      <c r="X203" s="158" t="s">
        <v>123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259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69">
        <v>61</v>
      </c>
      <c r="B204" s="170" t="s">
        <v>328</v>
      </c>
      <c r="C204" s="185" t="s">
        <v>329</v>
      </c>
      <c r="D204" s="171" t="s">
        <v>143</v>
      </c>
      <c r="E204" s="172">
        <v>117.80800000000001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1.3999999999999999E-4</v>
      </c>
      <c r="O204" s="158">
        <f>ROUND(E204*N204,2)</f>
        <v>0.02</v>
      </c>
      <c r="P204" s="158">
        <v>0</v>
      </c>
      <c r="Q204" s="158">
        <f>ROUND(E204*P204,2)</f>
        <v>0</v>
      </c>
      <c r="R204" s="158"/>
      <c r="S204" s="158" t="s">
        <v>133</v>
      </c>
      <c r="T204" s="158" t="s">
        <v>133</v>
      </c>
      <c r="U204" s="158">
        <v>0.1</v>
      </c>
      <c r="V204" s="158">
        <f>ROUND(E204*U204,2)</f>
        <v>11.78</v>
      </c>
      <c r="W204" s="158"/>
      <c r="X204" s="158" t="s">
        <v>123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259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6" t="s">
        <v>330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6" t="s">
        <v>331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6" t="s">
        <v>332</v>
      </c>
      <c r="D207" s="160"/>
      <c r="E207" s="161">
        <v>22.832000000000001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6" t="s">
        <v>333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6" t="s">
        <v>334</v>
      </c>
      <c r="D209" s="160"/>
      <c r="E209" s="161">
        <v>29.52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135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6" t="s">
        <v>335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6" t="s">
        <v>336</v>
      </c>
      <c r="D211" s="160"/>
      <c r="E211" s="161">
        <v>34.756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6" t="s">
        <v>184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6" t="s">
        <v>337</v>
      </c>
      <c r="D213" s="160"/>
      <c r="E213" s="161">
        <v>30.7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69">
        <v>62</v>
      </c>
      <c r="B214" s="170" t="s">
        <v>338</v>
      </c>
      <c r="C214" s="185" t="s">
        <v>339</v>
      </c>
      <c r="D214" s="171" t="s">
        <v>143</v>
      </c>
      <c r="E214" s="172">
        <v>34.1</v>
      </c>
      <c r="F214" s="173"/>
      <c r="G214" s="17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8">
        <v>2.5000000000000001E-4</v>
      </c>
      <c r="O214" s="158">
        <f>ROUND(E214*N214,2)</f>
        <v>0.01</v>
      </c>
      <c r="P214" s="158">
        <v>0</v>
      </c>
      <c r="Q214" s="158">
        <f>ROUND(E214*P214,2)</f>
        <v>0</v>
      </c>
      <c r="R214" s="158"/>
      <c r="S214" s="158" t="s">
        <v>133</v>
      </c>
      <c r="T214" s="158" t="s">
        <v>133</v>
      </c>
      <c r="U214" s="158">
        <v>0.10073</v>
      </c>
      <c r="V214" s="158">
        <f>ROUND(E214*U214,2)</f>
        <v>3.43</v>
      </c>
      <c r="W214" s="158"/>
      <c r="X214" s="158" t="s">
        <v>123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124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6" t="s">
        <v>144</v>
      </c>
      <c r="D215" s="160"/>
      <c r="E215" s="161">
        <v>34.1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3" t="s">
        <v>116</v>
      </c>
      <c r="B216" s="164" t="s">
        <v>86</v>
      </c>
      <c r="C216" s="183" t="s">
        <v>87</v>
      </c>
      <c r="D216" s="165"/>
      <c r="E216" s="166"/>
      <c r="F216" s="167"/>
      <c r="G216" s="168">
        <f>SUMIF(AG217:AG224,"&lt;&gt;NOR",G217:G224)</f>
        <v>0</v>
      </c>
      <c r="H216" s="162"/>
      <c r="I216" s="162">
        <f>SUM(I217:I224)</f>
        <v>0</v>
      </c>
      <c r="J216" s="162"/>
      <c r="K216" s="162">
        <f>SUM(K217:K224)</f>
        <v>0</v>
      </c>
      <c r="L216" s="162"/>
      <c r="M216" s="162">
        <f>SUM(M217:M224)</f>
        <v>0</v>
      </c>
      <c r="N216" s="162"/>
      <c r="O216" s="162">
        <f>SUM(O217:O224)</f>
        <v>0</v>
      </c>
      <c r="P216" s="162"/>
      <c r="Q216" s="162">
        <f>SUM(Q217:Q224)</f>
        <v>0</v>
      </c>
      <c r="R216" s="162"/>
      <c r="S216" s="162"/>
      <c r="T216" s="162"/>
      <c r="U216" s="162"/>
      <c r="V216" s="162">
        <f>SUM(V217:V224)</f>
        <v>7.9700000000000006</v>
      </c>
      <c r="W216" s="162"/>
      <c r="X216" s="162"/>
      <c r="AG216" t="s">
        <v>117</v>
      </c>
    </row>
    <row r="217" spans="1:60" outlineLevel="1" x14ac:dyDescent="0.2">
      <c r="A217" s="175">
        <v>63</v>
      </c>
      <c r="B217" s="176" t="s">
        <v>340</v>
      </c>
      <c r="C217" s="184" t="s">
        <v>341</v>
      </c>
      <c r="D217" s="177" t="s">
        <v>208</v>
      </c>
      <c r="E217" s="178">
        <v>2.0280999999999998</v>
      </c>
      <c r="F217" s="179"/>
      <c r="G217" s="180">
        <f t="shared" ref="G217:G224" si="7">ROUND(E217*F217,2)</f>
        <v>0</v>
      </c>
      <c r="H217" s="159"/>
      <c r="I217" s="158">
        <f t="shared" ref="I217:I224" si="8">ROUND(E217*H217,2)</f>
        <v>0</v>
      </c>
      <c r="J217" s="159"/>
      <c r="K217" s="158">
        <f t="shared" ref="K217:K224" si="9">ROUND(E217*J217,2)</f>
        <v>0</v>
      </c>
      <c r="L217" s="158">
        <v>21</v>
      </c>
      <c r="M217" s="158">
        <f t="shared" ref="M217:M224" si="10">G217*(1+L217/100)</f>
        <v>0</v>
      </c>
      <c r="N217" s="158">
        <v>0</v>
      </c>
      <c r="O217" s="158">
        <f t="shared" ref="O217:O224" si="11">ROUND(E217*N217,2)</f>
        <v>0</v>
      </c>
      <c r="P217" s="158">
        <v>0</v>
      </c>
      <c r="Q217" s="158">
        <f t="shared" ref="Q217:Q224" si="12">ROUND(E217*P217,2)</f>
        <v>0</v>
      </c>
      <c r="R217" s="158"/>
      <c r="S217" s="158" t="s">
        <v>133</v>
      </c>
      <c r="T217" s="158" t="s">
        <v>133</v>
      </c>
      <c r="U217" s="158">
        <v>0.27700000000000002</v>
      </c>
      <c r="V217" s="158">
        <f t="shared" ref="V217:V224" si="13">ROUND(E217*U217,2)</f>
        <v>0.56000000000000005</v>
      </c>
      <c r="W217" s="158"/>
      <c r="X217" s="158" t="s">
        <v>342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343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5">
        <v>64</v>
      </c>
      <c r="B218" s="176" t="s">
        <v>344</v>
      </c>
      <c r="C218" s="184" t="s">
        <v>345</v>
      </c>
      <c r="D218" s="177" t="s">
        <v>208</v>
      </c>
      <c r="E218" s="178">
        <v>2.0280999999999998</v>
      </c>
      <c r="F218" s="179"/>
      <c r="G218" s="180">
        <f t="shared" si="7"/>
        <v>0</v>
      </c>
      <c r="H218" s="159"/>
      <c r="I218" s="158">
        <f t="shared" si="8"/>
        <v>0</v>
      </c>
      <c r="J218" s="159"/>
      <c r="K218" s="158">
        <f t="shared" si="9"/>
        <v>0</v>
      </c>
      <c r="L218" s="158">
        <v>21</v>
      </c>
      <c r="M218" s="158">
        <f t="shared" si="10"/>
        <v>0</v>
      </c>
      <c r="N218" s="158">
        <v>0</v>
      </c>
      <c r="O218" s="158">
        <f t="shared" si="11"/>
        <v>0</v>
      </c>
      <c r="P218" s="158">
        <v>0</v>
      </c>
      <c r="Q218" s="158">
        <f t="shared" si="12"/>
        <v>0</v>
      </c>
      <c r="R218" s="158"/>
      <c r="S218" s="158" t="s">
        <v>133</v>
      </c>
      <c r="T218" s="158" t="s">
        <v>133</v>
      </c>
      <c r="U218" s="158">
        <v>2.0089999999999999</v>
      </c>
      <c r="V218" s="158">
        <f t="shared" si="13"/>
        <v>4.07</v>
      </c>
      <c r="W218" s="158"/>
      <c r="X218" s="158" t="s">
        <v>342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343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5">
        <v>65</v>
      </c>
      <c r="B219" s="176" t="s">
        <v>346</v>
      </c>
      <c r="C219" s="184" t="s">
        <v>347</v>
      </c>
      <c r="D219" s="177" t="s">
        <v>208</v>
      </c>
      <c r="E219" s="178">
        <v>2.0280999999999998</v>
      </c>
      <c r="F219" s="179"/>
      <c r="G219" s="180">
        <f t="shared" si="7"/>
        <v>0</v>
      </c>
      <c r="H219" s="159"/>
      <c r="I219" s="158">
        <f t="shared" si="8"/>
        <v>0</v>
      </c>
      <c r="J219" s="159"/>
      <c r="K219" s="158">
        <f t="shared" si="9"/>
        <v>0</v>
      </c>
      <c r="L219" s="158">
        <v>21</v>
      </c>
      <c r="M219" s="158">
        <f t="shared" si="10"/>
        <v>0</v>
      </c>
      <c r="N219" s="158">
        <v>0</v>
      </c>
      <c r="O219" s="158">
        <f t="shared" si="11"/>
        <v>0</v>
      </c>
      <c r="P219" s="158">
        <v>0</v>
      </c>
      <c r="Q219" s="158">
        <f t="shared" si="12"/>
        <v>0</v>
      </c>
      <c r="R219" s="158"/>
      <c r="S219" s="158" t="s">
        <v>133</v>
      </c>
      <c r="T219" s="158" t="s">
        <v>133</v>
      </c>
      <c r="U219" s="158">
        <v>0.49</v>
      </c>
      <c r="V219" s="158">
        <f t="shared" si="13"/>
        <v>0.99</v>
      </c>
      <c r="W219" s="158"/>
      <c r="X219" s="158" t="s">
        <v>342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343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5">
        <v>66</v>
      </c>
      <c r="B220" s="176" t="s">
        <v>348</v>
      </c>
      <c r="C220" s="184" t="s">
        <v>349</v>
      </c>
      <c r="D220" s="177" t="s">
        <v>208</v>
      </c>
      <c r="E220" s="178">
        <v>18.252880000000001</v>
      </c>
      <c r="F220" s="179"/>
      <c r="G220" s="180">
        <f t="shared" si="7"/>
        <v>0</v>
      </c>
      <c r="H220" s="159"/>
      <c r="I220" s="158">
        <f t="shared" si="8"/>
        <v>0</v>
      </c>
      <c r="J220" s="159"/>
      <c r="K220" s="158">
        <f t="shared" si="9"/>
        <v>0</v>
      </c>
      <c r="L220" s="158">
        <v>21</v>
      </c>
      <c r="M220" s="158">
        <f t="shared" si="10"/>
        <v>0</v>
      </c>
      <c r="N220" s="158">
        <v>0</v>
      </c>
      <c r="O220" s="158">
        <f t="shared" si="11"/>
        <v>0</v>
      </c>
      <c r="P220" s="158">
        <v>0</v>
      </c>
      <c r="Q220" s="158">
        <f t="shared" si="12"/>
        <v>0</v>
      </c>
      <c r="R220" s="158"/>
      <c r="S220" s="158" t="s">
        <v>133</v>
      </c>
      <c r="T220" s="158" t="s">
        <v>133</v>
      </c>
      <c r="U220" s="158">
        <v>0</v>
      </c>
      <c r="V220" s="158">
        <f t="shared" si="13"/>
        <v>0</v>
      </c>
      <c r="W220" s="158"/>
      <c r="X220" s="158" t="s">
        <v>342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343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5">
        <v>67</v>
      </c>
      <c r="B221" s="176" t="s">
        <v>350</v>
      </c>
      <c r="C221" s="184" t="s">
        <v>351</v>
      </c>
      <c r="D221" s="177" t="s">
        <v>208</v>
      </c>
      <c r="E221" s="178">
        <v>2.0280999999999998</v>
      </c>
      <c r="F221" s="179"/>
      <c r="G221" s="180">
        <f t="shared" si="7"/>
        <v>0</v>
      </c>
      <c r="H221" s="159"/>
      <c r="I221" s="158">
        <f t="shared" si="8"/>
        <v>0</v>
      </c>
      <c r="J221" s="159"/>
      <c r="K221" s="158">
        <f t="shared" si="9"/>
        <v>0</v>
      </c>
      <c r="L221" s="158">
        <v>21</v>
      </c>
      <c r="M221" s="158">
        <f t="shared" si="10"/>
        <v>0</v>
      </c>
      <c r="N221" s="158">
        <v>0</v>
      </c>
      <c r="O221" s="158">
        <f t="shared" si="11"/>
        <v>0</v>
      </c>
      <c r="P221" s="158">
        <v>0</v>
      </c>
      <c r="Q221" s="158">
        <f t="shared" si="12"/>
        <v>0</v>
      </c>
      <c r="R221" s="158"/>
      <c r="S221" s="158" t="s">
        <v>133</v>
      </c>
      <c r="T221" s="158" t="s">
        <v>133</v>
      </c>
      <c r="U221" s="158">
        <v>0.94199999999999995</v>
      </c>
      <c r="V221" s="158">
        <f t="shared" si="13"/>
        <v>1.91</v>
      </c>
      <c r="W221" s="158"/>
      <c r="X221" s="158" t="s">
        <v>342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343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5">
        <v>68</v>
      </c>
      <c r="B222" s="176" t="s">
        <v>352</v>
      </c>
      <c r="C222" s="184" t="s">
        <v>353</v>
      </c>
      <c r="D222" s="177" t="s">
        <v>208</v>
      </c>
      <c r="E222" s="178">
        <v>4.0561999999999996</v>
      </c>
      <c r="F222" s="179"/>
      <c r="G222" s="180">
        <f t="shared" si="7"/>
        <v>0</v>
      </c>
      <c r="H222" s="159"/>
      <c r="I222" s="158">
        <f t="shared" si="8"/>
        <v>0</v>
      </c>
      <c r="J222" s="159"/>
      <c r="K222" s="158">
        <f t="shared" si="9"/>
        <v>0</v>
      </c>
      <c r="L222" s="158">
        <v>21</v>
      </c>
      <c r="M222" s="158">
        <f t="shared" si="10"/>
        <v>0</v>
      </c>
      <c r="N222" s="158">
        <v>0</v>
      </c>
      <c r="O222" s="158">
        <f t="shared" si="11"/>
        <v>0</v>
      </c>
      <c r="P222" s="158">
        <v>0</v>
      </c>
      <c r="Q222" s="158">
        <f t="shared" si="12"/>
        <v>0</v>
      </c>
      <c r="R222" s="158"/>
      <c r="S222" s="158" t="s">
        <v>133</v>
      </c>
      <c r="T222" s="158" t="s">
        <v>133</v>
      </c>
      <c r="U222" s="158">
        <v>0.105</v>
      </c>
      <c r="V222" s="158">
        <f t="shared" si="13"/>
        <v>0.43</v>
      </c>
      <c r="W222" s="158"/>
      <c r="X222" s="158" t="s">
        <v>342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343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5">
        <v>69</v>
      </c>
      <c r="B223" s="176" t="s">
        <v>354</v>
      </c>
      <c r="C223" s="184" t="s">
        <v>355</v>
      </c>
      <c r="D223" s="177" t="s">
        <v>208</v>
      </c>
      <c r="E223" s="178">
        <v>2.0280999999999998</v>
      </c>
      <c r="F223" s="179"/>
      <c r="G223" s="180">
        <f t="shared" si="7"/>
        <v>0</v>
      </c>
      <c r="H223" s="159"/>
      <c r="I223" s="158">
        <f t="shared" si="8"/>
        <v>0</v>
      </c>
      <c r="J223" s="159"/>
      <c r="K223" s="158">
        <f t="shared" si="9"/>
        <v>0</v>
      </c>
      <c r="L223" s="158">
        <v>21</v>
      </c>
      <c r="M223" s="158">
        <f t="shared" si="10"/>
        <v>0</v>
      </c>
      <c r="N223" s="158">
        <v>0</v>
      </c>
      <c r="O223" s="158">
        <f t="shared" si="11"/>
        <v>0</v>
      </c>
      <c r="P223" s="158">
        <v>0</v>
      </c>
      <c r="Q223" s="158">
        <f t="shared" si="12"/>
        <v>0</v>
      </c>
      <c r="R223" s="158"/>
      <c r="S223" s="158" t="s">
        <v>133</v>
      </c>
      <c r="T223" s="158" t="s">
        <v>133</v>
      </c>
      <c r="U223" s="158">
        <v>0</v>
      </c>
      <c r="V223" s="158">
        <f t="shared" si="13"/>
        <v>0</v>
      </c>
      <c r="W223" s="158"/>
      <c r="X223" s="158" t="s">
        <v>342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343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69">
        <v>70</v>
      </c>
      <c r="B224" s="170" t="s">
        <v>356</v>
      </c>
      <c r="C224" s="185" t="s">
        <v>357</v>
      </c>
      <c r="D224" s="171" t="s">
        <v>208</v>
      </c>
      <c r="E224" s="172">
        <v>2.0280999999999998</v>
      </c>
      <c r="F224" s="173"/>
      <c r="G224" s="174">
        <f t="shared" si="7"/>
        <v>0</v>
      </c>
      <c r="H224" s="159"/>
      <c r="I224" s="158">
        <f t="shared" si="8"/>
        <v>0</v>
      </c>
      <c r="J224" s="159"/>
      <c r="K224" s="158">
        <f t="shared" si="9"/>
        <v>0</v>
      </c>
      <c r="L224" s="158">
        <v>21</v>
      </c>
      <c r="M224" s="158">
        <f t="shared" si="10"/>
        <v>0</v>
      </c>
      <c r="N224" s="158">
        <v>0</v>
      </c>
      <c r="O224" s="158">
        <f t="shared" si="11"/>
        <v>0</v>
      </c>
      <c r="P224" s="158">
        <v>0</v>
      </c>
      <c r="Q224" s="158">
        <f t="shared" si="12"/>
        <v>0</v>
      </c>
      <c r="R224" s="158"/>
      <c r="S224" s="158" t="s">
        <v>133</v>
      </c>
      <c r="T224" s="158" t="s">
        <v>133</v>
      </c>
      <c r="U224" s="158">
        <v>6.0000000000000001E-3</v>
      </c>
      <c r="V224" s="158">
        <f t="shared" si="13"/>
        <v>0.01</v>
      </c>
      <c r="W224" s="158"/>
      <c r="X224" s="158" t="s">
        <v>342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343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33" x14ac:dyDescent="0.2">
      <c r="A225" s="3"/>
      <c r="B225" s="4"/>
      <c r="C225" s="188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v>15</v>
      </c>
      <c r="AF225">
        <v>21</v>
      </c>
      <c r="AG225" t="s">
        <v>103</v>
      </c>
    </row>
    <row r="226" spans="1:33" x14ac:dyDescent="0.2">
      <c r="A226" s="151"/>
      <c r="B226" s="152" t="s">
        <v>31</v>
      </c>
      <c r="C226" s="189"/>
      <c r="D226" s="153"/>
      <c r="E226" s="154"/>
      <c r="F226" s="154"/>
      <c r="G226" s="182">
        <f>G8+G12+G21+G32+G35+G41+G43+G46+G53+G73+G75+G78+G87+G92+G183+G188+G197+G216</f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AE226">
        <f>SUMIF(L7:L224,AE225,G7:G224)</f>
        <v>0</v>
      </c>
      <c r="AF226">
        <f>SUMIF(L7:L224,AF225,G7:G224)</f>
        <v>0</v>
      </c>
      <c r="AG226" t="s">
        <v>358</v>
      </c>
    </row>
    <row r="227" spans="1:33" x14ac:dyDescent="0.2">
      <c r="A227" s="3"/>
      <c r="B227" s="4"/>
      <c r="C227" s="188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33" x14ac:dyDescent="0.2">
      <c r="A228" s="3"/>
      <c r="B228" s="4"/>
      <c r="C228" s="188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33" x14ac:dyDescent="0.2">
      <c r="A229" s="266" t="s">
        <v>359</v>
      </c>
      <c r="B229" s="266"/>
      <c r="C229" s="267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33" x14ac:dyDescent="0.2">
      <c r="A230" s="247"/>
      <c r="B230" s="248"/>
      <c r="C230" s="249"/>
      <c r="D230" s="248"/>
      <c r="E230" s="248"/>
      <c r="F230" s="248"/>
      <c r="G230" s="25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G230" t="s">
        <v>360</v>
      </c>
    </row>
    <row r="231" spans="1:33" x14ac:dyDescent="0.2">
      <c r="A231" s="251"/>
      <c r="B231" s="252"/>
      <c r="C231" s="253"/>
      <c r="D231" s="252"/>
      <c r="E231" s="252"/>
      <c r="F231" s="252"/>
      <c r="G231" s="25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33" x14ac:dyDescent="0.2">
      <c r="A232" s="251"/>
      <c r="B232" s="252"/>
      <c r="C232" s="253"/>
      <c r="D232" s="252"/>
      <c r="E232" s="252"/>
      <c r="F232" s="252"/>
      <c r="G232" s="25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33" x14ac:dyDescent="0.2">
      <c r="A233" s="251"/>
      <c r="B233" s="252"/>
      <c r="C233" s="253"/>
      <c r="D233" s="252"/>
      <c r="E233" s="252"/>
      <c r="F233" s="252"/>
      <c r="G233" s="25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33" x14ac:dyDescent="0.2">
      <c r="A234" s="255"/>
      <c r="B234" s="256"/>
      <c r="C234" s="257"/>
      <c r="D234" s="256"/>
      <c r="E234" s="256"/>
      <c r="F234" s="256"/>
      <c r="G234" s="25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33" x14ac:dyDescent="0.2">
      <c r="A235" s="3"/>
      <c r="B235" s="4"/>
      <c r="C235" s="188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33" x14ac:dyDescent="0.2">
      <c r="C236" s="190"/>
      <c r="D236" s="10"/>
      <c r="AG236" t="s">
        <v>361</v>
      </c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0:G234"/>
    <mergeCell ref="A1:G1"/>
    <mergeCell ref="C2:G2"/>
    <mergeCell ref="C3:G3"/>
    <mergeCell ref="C4:G4"/>
    <mergeCell ref="A229:C22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01A Pol'!Názvy_tisku</vt:lpstr>
      <vt:lpstr>oadresa</vt:lpstr>
      <vt:lpstr>Stavba!Objednatel</vt:lpstr>
      <vt:lpstr>Stavba!Objekt</vt:lpstr>
      <vt:lpstr>'01 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karel.sojka</dc:creator>
  <cp:lastModifiedBy>Daniela Konečná</cp:lastModifiedBy>
  <cp:lastPrinted>2019-03-19T12:27:02Z</cp:lastPrinted>
  <dcterms:created xsi:type="dcterms:W3CDTF">2009-04-08T07:15:50Z</dcterms:created>
  <dcterms:modified xsi:type="dcterms:W3CDTF">2021-03-26T08:50:55Z</dcterms:modified>
</cp:coreProperties>
</file>