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5416" yWindow="65416" windowWidth="20730" windowHeight="11760" tabRatio="843" activeTab="0"/>
  </bookViews>
  <sheets>
    <sheet name="polozkovy rozpocet" sheetId="18" r:id="rId1"/>
    <sheet name="technicka specifikace" sheetId="19" r:id="rId2"/>
  </sheets>
  <definedNames/>
  <calcPr calcId="162913"/>
  <extLst/>
</workbook>
</file>

<file path=xl/sharedStrings.xml><?xml version="1.0" encoding="utf-8"?>
<sst xmlns="http://schemas.openxmlformats.org/spreadsheetml/2006/main" count="179" uniqueCount="74">
  <si>
    <t>Stavba:</t>
  </si>
  <si>
    <t/>
  </si>
  <si>
    <t>Zadavatel:</t>
  </si>
  <si>
    <t>Projektant:</t>
  </si>
  <si>
    <t>DPH</t>
  </si>
  <si>
    <t>základní</t>
  </si>
  <si>
    <t>Kód</t>
  </si>
  <si>
    <t>Typ</t>
  </si>
  <si>
    <t>D</t>
  </si>
  <si>
    <t>0</t>
  </si>
  <si>
    <t>1</t>
  </si>
  <si>
    <t>2</t>
  </si>
  <si>
    <t>Objekt:</t>
  </si>
  <si>
    <t>Cena celkem [CZK]</t>
  </si>
  <si>
    <t>Náklady soupisu celkem</t>
  </si>
  <si>
    <t>-1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</si>
  <si>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</si>
  <si>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</si>
  <si>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</si>
  <si>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</si>
  <si>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</si>
  <si>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</si>
  <si>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</si>
  <si>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</si>
  <si>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</si>
  <si>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</si>
  <si>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</si>
  <si>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</si>
  <si>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</si>
  <si>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</si>
  <si>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</si>
  <si>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</t>
  </si>
  <si>
    <t>PP</t>
  </si>
  <si>
    <t>6</t>
  </si>
  <si>
    <t>8</t>
  </si>
  <si>
    <t>10</t>
  </si>
  <si>
    <t>12</t>
  </si>
  <si>
    <t>14</t>
  </si>
  <si>
    <t>16</t>
  </si>
  <si>
    <t>M</t>
  </si>
  <si>
    <t>18</t>
  </si>
  <si>
    <t>Korpus bazén</t>
  </si>
  <si>
    <t>Demontáž technologických komponent</t>
  </si>
  <si>
    <t>kpt.</t>
  </si>
  <si>
    <t>Odstranění nátěru z  povrchu střešního bazénu</t>
  </si>
  <si>
    <t>m2</t>
  </si>
  <si>
    <t>Oprava vrypů a nerovností polyesterovým šlehaným tmelem</t>
  </si>
  <si>
    <t>Aplikace finálního povrchu 3V</t>
  </si>
  <si>
    <t>(tři vrstvy ředění : 1(30%), 2(10%), 3(10%)</t>
  </si>
  <si>
    <t>Kompletace technologických komponent</t>
  </si>
  <si>
    <t xml:space="preserve">Doprava </t>
  </si>
  <si>
    <t>5ks</t>
  </si>
  <si>
    <t>VRN</t>
  </si>
  <si>
    <t>Oprava místních poškození sklotextilní tkaninou s vinylesterem</t>
  </si>
  <si>
    <t>Adhezní můstek Vinylester K1 (1,5-2%)</t>
  </si>
  <si>
    <t>Odmaštění a příprava povrchu</t>
  </si>
  <si>
    <t>Celkem za dílo bez DPH</t>
  </si>
  <si>
    <t>Oprava střešního bazénu – Aquapark Kohoutovice</t>
  </si>
  <si>
    <t>STAREZ – SPORT, a. s.</t>
  </si>
  <si>
    <t>Oprava skeletu laminátového bazénu umístěného na střeše Aquaparku v Kohoutovicích, Brno.</t>
  </si>
  <si>
    <t>Jedná se o stávající laminátový bazén s poškozenou vrchní pohledovou vrstvou a s prasklinami v laminátovém korpusu.</t>
  </si>
  <si>
    <t>Skelet je na různých místech poškozen, vznikají poměrně hluboké praskliny až na laminátový základ.</t>
  </si>
  <si>
    <t>Stávající stav</t>
  </si>
  <si>
    <t>Celá plocha povrchu bazénu se musí obrousit na nepoškozený materiál.</t>
  </si>
  <si>
    <t>V závažně postižených místech aplikovat sklotextilní tkaninu do vinylesterové pryskyřice a poté aplikovat polyesterovou pryskyřici případně polyesterový šlehaný tmel pro opravy vrypů a různých drobných nerovností.Následně celý povrch chemicky odmastit.</t>
  </si>
  <si>
    <t>Poté  aplikovat adhezní můstek pro dokonalé spojení stávajícího povrchu. Je třeba dodržet okolní teplotu v rozsahu 12stC až 25st.C .</t>
  </si>
  <si>
    <t>Po vyzrání jednotlivých vrstev dle technických listů se bude aplikovat finální PU povrch 3V (modrá). Pro optimální finální povrch se budou aplikovat tři vrstvy : 1 vrstva (ředění 30%) , 2 vrstva (ředění 10%), 3 vrstva (ředění 10%).   Nutná teplota při aplikaci 10stC až 25st.C.</t>
  </si>
  <si>
    <t>Poté se musí nechat povrch zrát po dobu 7 dnů.</t>
  </si>
  <si>
    <t>Po vyzrání finální vrstvy lze instalovat demontované komponenty,  napustit bazén a zprovoznit.</t>
  </si>
  <si>
    <t>Z bazénu se musí demontovat všechny technologické  komponenty, trysky, sání dno, světla, žlábkové mřížky, žebřík atd.</t>
  </si>
  <si>
    <t>Požadované technické řešení</t>
  </si>
  <si>
    <t>AQUAPARK Kohoutovice Brno -- střecha, Chalabalova 946/2a, Brno Kohoutovice</t>
  </si>
  <si>
    <t>POLOŽKOVÝ ROZPOČET</t>
  </si>
  <si>
    <t>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</si>
</sst>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5" formatCode="#,##0.00000"/>
    <numFmt numFmtId="166" formatCode="#,##0.000"/>
  </numFmts>
  <fonts count="1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sz val="8"/>
      <color rgb="FFFF0000"/>
      <name val="Trebuchet MS"/>
      <family val="2"/>
    </font>
    <font>
      <sz val="12"/>
      <color rgb="FFFF0000"/>
      <name val="Trebuchet MS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b/>
      <sz val="16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6" xfId="0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Protection="1"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1" xfId="0" applyBorder="1"/>
    <xf numFmtId="0" fontId="3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4" fontId="7" fillId="0" borderId="0" xfId="0" applyNumberFormat="1" applyFont="1" applyAlignment="1" applyProtection="1">
      <alignment/>
      <protection/>
    </xf>
    <xf numFmtId="165" fontId="8" fillId="0" borderId="11" xfId="0" applyNumberFormat="1" applyFont="1" applyBorder="1" applyAlignment="1" applyProtection="1">
      <alignment/>
      <protection/>
    </xf>
    <xf numFmtId="165" fontId="8" fillId="0" borderId="12" xfId="0" applyNumberFormat="1" applyFont="1" applyBorder="1" applyAlignment="1" applyProtection="1">
      <alignment/>
      <protection/>
    </xf>
    <xf numFmtId="4" fontId="9" fillId="0" borderId="0" xfId="0" applyNumberFormat="1" applyFont="1" applyAlignment="1">
      <alignment vertical="center"/>
    </xf>
    <xf numFmtId="0" fontId="5" fillId="0" borderId="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/>
    </xf>
    <xf numFmtId="0" fontId="5" fillId="0" borderId="1" xfId="0" applyFont="1" applyBorder="1" applyAlignment="1">
      <alignment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/>
      <protection/>
    </xf>
    <xf numFmtId="165" fontId="5" fillId="0" borderId="6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vertical="center"/>
    </xf>
    <xf numFmtId="0" fontId="0" fillId="0" borderId="14" xfId="0" applyFont="1" applyBorder="1" applyAlignment="1" applyProtection="1">
      <alignment horizontal="left" vertical="center" wrapText="1"/>
      <protection/>
    </xf>
    <xf numFmtId="0" fontId="2" fillId="3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5" fontId="2" fillId="0" borderId="0" xfId="0" applyNumberFormat="1" applyFont="1" applyBorder="1" applyAlignment="1" applyProtection="1">
      <alignment vertical="center"/>
      <protection/>
    </xf>
    <xf numFmtId="165" fontId="2" fillId="0" borderId="6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49" fontId="12" fillId="0" borderId="14" xfId="0" applyNumberFormat="1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166" fontId="12" fillId="0" borderId="14" xfId="0" applyNumberFormat="1" applyFont="1" applyBorder="1" applyAlignment="1" applyProtection="1">
      <alignment vertical="center"/>
      <protection/>
    </xf>
    <xf numFmtId="4" fontId="12" fillId="3" borderId="14" xfId="0" applyNumberFormat="1" applyFont="1" applyFill="1" applyBorder="1" applyAlignment="1" applyProtection="1">
      <alignment vertical="center"/>
      <protection locked="0"/>
    </xf>
    <xf numFmtId="4" fontId="12" fillId="0" borderId="14" xfId="0" applyNumberFormat="1" applyFont="1" applyBorder="1" applyAlignment="1" applyProtection="1">
      <alignment vertical="center"/>
      <protection/>
    </xf>
    <xf numFmtId="0" fontId="12" fillId="0" borderId="1" xfId="0" applyFont="1" applyBorder="1" applyAlignment="1">
      <alignment vertical="center"/>
    </xf>
    <xf numFmtId="0" fontId="12" fillId="3" borderId="14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/>
    <xf numFmtId="0" fontId="0" fillId="0" borderId="0" xfId="0" applyFont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0" fontId="13" fillId="0" borderId="1" xfId="0" applyFont="1" applyBorder="1" applyAlignment="1">
      <alignment/>
    </xf>
    <xf numFmtId="0" fontId="13" fillId="0" borderId="13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65" fontId="13" fillId="0" borderId="0" xfId="0" applyNumberFormat="1" applyFont="1" applyBorder="1" applyAlignment="1" applyProtection="1">
      <alignment/>
      <protection/>
    </xf>
    <xf numFmtId="165" fontId="13" fillId="0" borderId="6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49" fontId="12" fillId="0" borderId="14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166" fontId="12" fillId="0" borderId="0" xfId="0" applyNumberFormat="1" applyFont="1" applyBorder="1" applyAlignment="1" applyProtection="1">
      <alignment vertical="center"/>
      <protection/>
    </xf>
    <xf numFmtId="4" fontId="12" fillId="3" borderId="0" xfId="0" applyNumberFormat="1" applyFont="1" applyFill="1" applyBorder="1" applyAlignment="1" applyProtection="1">
      <alignment vertical="center"/>
      <protection locked="0"/>
    </xf>
    <xf numFmtId="4" fontId="12" fillId="0" borderId="0" xfId="0" applyNumberFormat="1" applyFont="1" applyBorder="1" applyAlignment="1" applyProtection="1">
      <alignment vertical="center"/>
      <protection/>
    </xf>
    <xf numFmtId="0" fontId="12" fillId="3" borderId="13" xfId="0" applyFont="1" applyFill="1" applyBorder="1" applyAlignment="1" applyProtection="1">
      <alignment horizontal="left" vertical="center"/>
      <protection locked="0"/>
    </xf>
    <xf numFmtId="44" fontId="14" fillId="0" borderId="0" xfId="0" applyNumberFormat="1" applyFont="1" applyAlignment="1" applyProtection="1">
      <alignment horizontal="left"/>
      <protection/>
    </xf>
    <xf numFmtId="44" fontId="14" fillId="0" borderId="0" xfId="0" applyNumberFormat="1" applyFont="1" applyAlignment="1" applyProtection="1">
      <alignment/>
      <protection/>
    </xf>
    <xf numFmtId="0" fontId="15" fillId="0" borderId="0" xfId="0" applyFont="1" applyAlignment="1">
      <alignment horizontal="left" vertical="center" indent="4"/>
    </xf>
    <xf numFmtId="0" fontId="16" fillId="0" borderId="0" xfId="0" applyFont="1" applyAlignment="1">
      <alignment horizontal="left" vertical="center" indent="4"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Protection="1">
      <protection/>
    </xf>
    <xf numFmtId="0" fontId="18" fillId="0" borderId="0" xfId="0" applyFont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36"/>
  <sheetViews>
    <sheetView tabSelected="1" zoomScale="110" zoomScaleNormal="110" workbookViewId="0" topLeftCell="A10">
      <selection activeCell="Z26" sqref="Z26"/>
    </sheetView>
  </sheetViews>
  <sheetFormatPr defaultColWidth="9.33203125" defaultRowHeight="13.5"/>
  <cols>
    <col min="1" max="1" width="8.33203125" style="72" customWidth="1"/>
    <col min="2" max="2" width="1.66796875" style="72" customWidth="1"/>
    <col min="3" max="3" width="4.16015625" style="72" customWidth="1"/>
    <col min="4" max="4" width="5.83203125" style="72" customWidth="1"/>
    <col min="5" max="5" width="17.16015625" style="72" customWidth="1"/>
    <col min="6" max="6" width="75" style="72" customWidth="1"/>
    <col min="7" max="7" width="8.66015625" style="72" customWidth="1"/>
    <col min="8" max="8" width="11.16015625" style="72" customWidth="1"/>
    <col min="9" max="9" width="12.66015625" style="19" customWidth="1"/>
    <col min="10" max="10" width="23.5" style="72" customWidth="1"/>
    <col min="11" max="11" width="15.5" style="72" customWidth="1"/>
    <col min="12" max="12" width="9.33203125" style="72" customWidth="1"/>
    <col min="13" max="18" width="9.33203125" style="72" hidden="1" customWidth="1"/>
    <col min="19" max="19" width="8.16015625" style="72" hidden="1" customWidth="1"/>
    <col min="20" max="20" width="29.66015625" style="72" hidden="1" customWidth="1"/>
    <col min="21" max="21" width="16.33203125" style="72" hidden="1" customWidth="1"/>
    <col min="22" max="22" width="12.33203125" style="72" hidden="1" customWidth="1"/>
    <col min="23" max="23" width="16.33203125" style="72" customWidth="1"/>
    <col min="24" max="24" width="12.33203125" style="72" customWidth="1"/>
    <col min="25" max="25" width="15" style="72" customWidth="1"/>
    <col min="26" max="26" width="11" style="72" customWidth="1"/>
    <col min="27" max="27" width="15" style="72" customWidth="1"/>
    <col min="28" max="28" width="16.33203125" style="72" customWidth="1"/>
    <col min="29" max="29" width="11" style="72" customWidth="1"/>
    <col min="30" max="30" width="15" style="72" customWidth="1"/>
    <col min="31" max="31" width="16.33203125" style="72" customWidth="1"/>
    <col min="32" max="16384" width="9.33203125" style="72" customWidth="1"/>
  </cols>
  <sheetData>
    <row r="2" spans="2:12" s="1" customFormat="1" ht="6.95" customHeight="1">
      <c r="B2" s="9"/>
      <c r="C2" s="10"/>
      <c r="D2" s="10"/>
      <c r="E2" s="10"/>
      <c r="F2" s="10"/>
      <c r="G2" s="10"/>
      <c r="H2" s="10"/>
      <c r="I2" s="21"/>
      <c r="J2" s="10"/>
      <c r="K2" s="10"/>
      <c r="L2" s="11"/>
    </row>
    <row r="3" spans="2:12" s="1" customFormat="1" ht="36.95" customHeight="1">
      <c r="B3" s="6"/>
      <c r="C3" s="103" t="s">
        <v>72</v>
      </c>
      <c r="D3" s="70"/>
      <c r="E3" s="70"/>
      <c r="F3" s="70"/>
      <c r="G3" s="70"/>
      <c r="H3" s="70"/>
      <c r="I3" s="22"/>
      <c r="J3" s="70"/>
      <c r="K3" s="70"/>
      <c r="L3" s="11"/>
    </row>
    <row r="4" spans="2:12" s="1" customFormat="1" ht="6.95" customHeight="1">
      <c r="B4" s="6"/>
      <c r="C4" s="70"/>
      <c r="D4" s="70"/>
      <c r="E4" s="70"/>
      <c r="F4" s="70"/>
      <c r="G4" s="70"/>
      <c r="H4" s="70"/>
      <c r="I4" s="22"/>
      <c r="J4" s="70"/>
      <c r="K4" s="70"/>
      <c r="L4" s="11"/>
    </row>
    <row r="5" spans="2:12" s="1" customFormat="1" ht="14.45" customHeight="1">
      <c r="B5" s="6"/>
      <c r="C5" s="100" t="s">
        <v>0</v>
      </c>
      <c r="D5" s="101"/>
      <c r="E5" s="101" t="s">
        <v>57</v>
      </c>
      <c r="F5" s="101"/>
      <c r="G5" s="70"/>
      <c r="H5" s="70"/>
      <c r="I5" s="22"/>
      <c r="J5" s="70"/>
      <c r="K5" s="70"/>
      <c r="L5" s="11"/>
    </row>
    <row r="6" spans="2:12" s="1" customFormat="1" ht="16.5" customHeight="1">
      <c r="B6" s="6"/>
      <c r="C6" s="101"/>
      <c r="D6" s="101"/>
      <c r="E6" s="100"/>
      <c r="F6" s="100"/>
      <c r="G6" s="25"/>
      <c r="H6" s="25"/>
      <c r="I6" s="22"/>
      <c r="J6" s="70"/>
      <c r="K6" s="70"/>
      <c r="L6" s="11"/>
    </row>
    <row r="7" spans="2:12" ht="14.25">
      <c r="B7" s="5"/>
      <c r="C7" s="100" t="s">
        <v>12</v>
      </c>
      <c r="D7" s="102"/>
      <c r="E7" s="102" t="s">
        <v>71</v>
      </c>
      <c r="F7" s="102"/>
      <c r="G7" s="23"/>
      <c r="H7" s="23"/>
      <c r="J7" s="23"/>
      <c r="K7" s="23"/>
      <c r="L7" s="24"/>
    </row>
    <row r="8" spans="2:12" s="1" customFormat="1" ht="16.5" customHeight="1">
      <c r="B8" s="6"/>
      <c r="C8" s="101"/>
      <c r="D8" s="101"/>
      <c r="E8" s="100"/>
      <c r="F8" s="100"/>
      <c r="G8" s="25"/>
      <c r="H8" s="25"/>
      <c r="I8" s="22"/>
      <c r="J8" s="70"/>
      <c r="K8" s="70"/>
      <c r="L8" s="11"/>
    </row>
    <row r="9" spans="2:12" s="1" customFormat="1" ht="6.95" customHeight="1">
      <c r="B9" s="6"/>
      <c r="C9" s="101"/>
      <c r="D9" s="101"/>
      <c r="E9" s="101"/>
      <c r="F9" s="101"/>
      <c r="G9" s="70"/>
      <c r="H9" s="70"/>
      <c r="I9" s="22"/>
      <c r="J9" s="70"/>
      <c r="K9" s="70"/>
      <c r="L9" s="11"/>
    </row>
    <row r="10" spans="2:12" s="1" customFormat="1" ht="15">
      <c r="B10" s="6"/>
      <c r="C10" s="100" t="s">
        <v>2</v>
      </c>
      <c r="D10" s="101"/>
      <c r="E10" s="101" t="s">
        <v>58</v>
      </c>
      <c r="F10" s="100"/>
      <c r="G10" s="70"/>
      <c r="H10" s="70"/>
      <c r="I10" s="26" t="s">
        <v>3</v>
      </c>
      <c r="J10" s="25"/>
      <c r="K10" s="70"/>
      <c r="L10" s="11"/>
    </row>
    <row r="11" spans="2:12" s="1" customFormat="1" ht="14.45" customHeight="1">
      <c r="B11" s="6"/>
      <c r="C11" s="71"/>
      <c r="D11" s="70"/>
      <c r="E11" s="70"/>
      <c r="G11" s="70"/>
      <c r="H11" s="70"/>
      <c r="I11" s="22"/>
      <c r="J11" s="70"/>
      <c r="K11" s="70"/>
      <c r="L11" s="11"/>
    </row>
    <row r="12" spans="2:12" s="1" customFormat="1" ht="10.35" customHeight="1">
      <c r="B12" s="6"/>
      <c r="C12" s="70"/>
      <c r="D12" s="70"/>
      <c r="E12" s="70"/>
      <c r="F12" s="70"/>
      <c r="G12" s="70"/>
      <c r="H12" s="70"/>
      <c r="I12" s="22"/>
      <c r="J12" s="70"/>
      <c r="K12" s="70"/>
      <c r="L12" s="11"/>
    </row>
    <row r="13" spans="2:20" s="2" customFormat="1" ht="29.25" customHeight="1">
      <c r="B13" s="27"/>
      <c r="C13" s="28" t="s">
        <v>16</v>
      </c>
      <c r="D13" s="29" t="s">
        <v>7</v>
      </c>
      <c r="E13" s="29" t="s">
        <v>6</v>
      </c>
      <c r="F13" s="29" t="s">
        <v>17</v>
      </c>
      <c r="G13" s="29" t="s">
        <v>18</v>
      </c>
      <c r="H13" s="29" t="s">
        <v>19</v>
      </c>
      <c r="I13" s="30" t="s">
        <v>20</v>
      </c>
      <c r="J13" s="29" t="s">
        <v>13</v>
      </c>
      <c r="K13" s="31" t="s">
        <v>21</v>
      </c>
      <c r="L13" s="32"/>
      <c r="M13" s="13" t="s">
        <v>22</v>
      </c>
      <c r="N13" s="14" t="s">
        <v>4</v>
      </c>
      <c r="O13" s="14" t="s">
        <v>23</v>
      </c>
      <c r="P13" s="14" t="s">
        <v>24</v>
      </c>
      <c r="Q13" s="14" t="s">
        <v>25</v>
      </c>
      <c r="R13" s="14" t="s">
        <v>26</v>
      </c>
      <c r="S13" s="14" t="s">
        <v>27</v>
      </c>
      <c r="T13" s="15" t="s">
        <v>28</v>
      </c>
    </row>
    <row r="14" spans="2:63" s="1" customFormat="1" ht="29.25" customHeight="1">
      <c r="B14" s="6"/>
      <c r="C14" s="18" t="s">
        <v>14</v>
      </c>
      <c r="D14" s="70"/>
      <c r="E14" s="70"/>
      <c r="F14" s="70"/>
      <c r="G14" s="70"/>
      <c r="H14" s="70"/>
      <c r="I14" s="22"/>
      <c r="J14" s="33"/>
      <c r="K14" s="70"/>
      <c r="L14" s="11"/>
      <c r="M14" s="16"/>
      <c r="N14" s="17"/>
      <c r="O14" s="17"/>
      <c r="P14" s="34" t="e">
        <f>P15+P35</f>
        <v>#REF!</v>
      </c>
      <c r="Q14" s="17"/>
      <c r="R14" s="34" t="e">
        <f>R15+R35</f>
        <v>#REF!</v>
      </c>
      <c r="S14" s="17"/>
      <c r="T14" s="35" t="e">
        <f>T15+T35</f>
        <v>#REF!</v>
      </c>
      <c r="AT14" s="4" t="s">
        <v>8</v>
      </c>
      <c r="AU14" s="4" t="s">
        <v>15</v>
      </c>
      <c r="BK14" s="36" t="e">
        <f>BK15+BK35</f>
        <v>#REF!</v>
      </c>
    </row>
    <row r="15" spans="2:63" s="3" customFormat="1" ht="37.35" customHeight="1">
      <c r="B15" s="37"/>
      <c r="C15" s="38"/>
      <c r="D15" s="39"/>
      <c r="E15" s="40"/>
      <c r="F15" s="40" t="s">
        <v>41</v>
      </c>
      <c r="G15" s="38"/>
      <c r="H15" s="38"/>
      <c r="I15" s="41"/>
      <c r="J15" s="42"/>
      <c r="K15" s="38"/>
      <c r="L15" s="43"/>
      <c r="M15" s="44"/>
      <c r="N15" s="45"/>
      <c r="O15" s="45"/>
      <c r="P15" s="46" t="e">
        <f>#REF!+#REF!</f>
        <v>#REF!</v>
      </c>
      <c r="Q15" s="45"/>
      <c r="R15" s="46" t="e">
        <f>#REF!+#REF!</f>
        <v>#REF!</v>
      </c>
      <c r="S15" s="45"/>
      <c r="T15" s="47" t="e">
        <f>#REF!+#REF!</f>
        <v>#REF!</v>
      </c>
      <c r="AR15" s="48" t="s">
        <v>10</v>
      </c>
      <c r="AT15" s="49" t="s">
        <v>8</v>
      </c>
      <c r="AU15" s="49" t="s">
        <v>9</v>
      </c>
      <c r="AY15" s="48" t="s">
        <v>29</v>
      </c>
      <c r="BK15" s="50" t="e">
        <f>#REF!+#REF!</f>
        <v>#REF!</v>
      </c>
    </row>
    <row r="16" spans="2:65" s="1" customFormat="1" ht="16.5" customHeight="1">
      <c r="B16" s="6"/>
      <c r="C16" s="60">
        <v>1</v>
      </c>
      <c r="D16" s="60"/>
      <c r="E16" s="61"/>
      <c r="F16" s="62" t="s">
        <v>42</v>
      </c>
      <c r="G16" s="63" t="s">
        <v>43</v>
      </c>
      <c r="H16" s="64">
        <v>1</v>
      </c>
      <c r="I16" s="65"/>
      <c r="J16" s="66">
        <f>ROUND(I16*H16,2)</f>
        <v>0</v>
      </c>
      <c r="K16" s="62" t="s">
        <v>1</v>
      </c>
      <c r="L16" s="67"/>
      <c r="M16" s="68" t="s">
        <v>1</v>
      </c>
      <c r="N16" s="69" t="s">
        <v>5</v>
      </c>
      <c r="O16" s="73"/>
      <c r="P16" s="54">
        <f>O16*H16</f>
        <v>0</v>
      </c>
      <c r="Q16" s="54">
        <v>0</v>
      </c>
      <c r="R16" s="54">
        <f>Q16*H16</f>
        <v>0</v>
      </c>
      <c r="S16" s="54">
        <v>0</v>
      </c>
      <c r="T16" s="55">
        <f>S16*H16</f>
        <v>0</v>
      </c>
      <c r="AR16" s="4" t="s">
        <v>34</v>
      </c>
      <c r="AT16" s="4" t="s">
        <v>39</v>
      </c>
      <c r="AU16" s="4" t="s">
        <v>11</v>
      </c>
      <c r="AY16" s="4" t="s">
        <v>29</v>
      </c>
      <c r="BE16" s="56">
        <f>IF(N16="základní",J16,0)</f>
        <v>0</v>
      </c>
      <c r="BF16" s="56">
        <f>IF(N16="snížená",J16,0)</f>
        <v>0</v>
      </c>
      <c r="BG16" s="56">
        <f>IF(N16="zákl. přenesená",J16,0)</f>
        <v>0</v>
      </c>
      <c r="BH16" s="56">
        <f>IF(N16="sníž. přenesená",J16,0)</f>
        <v>0</v>
      </c>
      <c r="BI16" s="56">
        <f>IF(N16="nulová",J16,0)</f>
        <v>0</v>
      </c>
      <c r="BJ16" s="4" t="s">
        <v>10</v>
      </c>
      <c r="BK16" s="56">
        <f>ROUND(I16*H16,2)</f>
        <v>0</v>
      </c>
      <c r="BL16" s="4" t="s">
        <v>31</v>
      </c>
      <c r="BM16" s="4" t="s">
        <v>11</v>
      </c>
    </row>
    <row r="17" spans="2:47" s="1" customFormat="1" ht="13.5">
      <c r="B17" s="6"/>
      <c r="C17" s="70"/>
      <c r="D17" s="57"/>
      <c r="E17" s="70"/>
      <c r="F17" s="58"/>
      <c r="G17" s="70"/>
      <c r="H17" s="70"/>
      <c r="I17" s="22"/>
      <c r="J17" s="70"/>
      <c r="K17" s="70"/>
      <c r="L17" s="11"/>
      <c r="M17" s="59"/>
      <c r="N17" s="73"/>
      <c r="O17" s="73"/>
      <c r="P17" s="73"/>
      <c r="Q17" s="73"/>
      <c r="R17" s="73"/>
      <c r="S17" s="73"/>
      <c r="T17" s="12"/>
      <c r="AT17" s="4" t="s">
        <v>32</v>
      </c>
      <c r="AU17" s="4" t="s">
        <v>11</v>
      </c>
    </row>
    <row r="18" spans="2:65" s="1" customFormat="1" ht="16.5" customHeight="1">
      <c r="B18" s="6"/>
      <c r="C18" s="60">
        <v>2</v>
      </c>
      <c r="D18" s="60"/>
      <c r="E18" s="61"/>
      <c r="F18" s="62" t="s">
        <v>44</v>
      </c>
      <c r="G18" s="63" t="s">
        <v>45</v>
      </c>
      <c r="H18" s="64">
        <v>195</v>
      </c>
      <c r="I18" s="65"/>
      <c r="J18" s="66">
        <f>ROUND(I18*H18,2)</f>
        <v>0</v>
      </c>
      <c r="K18" s="62" t="s">
        <v>1</v>
      </c>
      <c r="L18" s="67"/>
      <c r="M18" s="68" t="s">
        <v>1</v>
      </c>
      <c r="N18" s="69" t="s">
        <v>5</v>
      </c>
      <c r="O18" s="73"/>
      <c r="P18" s="54">
        <f>O18*H18</f>
        <v>0</v>
      </c>
      <c r="Q18" s="54">
        <v>0</v>
      </c>
      <c r="R18" s="54">
        <f>Q18*H18</f>
        <v>0</v>
      </c>
      <c r="S18" s="54">
        <v>0</v>
      </c>
      <c r="T18" s="55">
        <f>S18*H18</f>
        <v>0</v>
      </c>
      <c r="AR18" s="4" t="s">
        <v>34</v>
      </c>
      <c r="AT18" s="4" t="s">
        <v>39</v>
      </c>
      <c r="AU18" s="4" t="s">
        <v>11</v>
      </c>
      <c r="AY18" s="4" t="s">
        <v>29</v>
      </c>
      <c r="BE18" s="56">
        <f>IF(N18="základní",J18,0)</f>
        <v>0</v>
      </c>
      <c r="BF18" s="56">
        <f>IF(N18="snížená",J18,0)</f>
        <v>0</v>
      </c>
      <c r="BG18" s="56">
        <f>IF(N18="zákl. přenesená",J18,0)</f>
        <v>0</v>
      </c>
      <c r="BH18" s="56">
        <f>IF(N18="sníž. přenesená",J18,0)</f>
        <v>0</v>
      </c>
      <c r="BI18" s="56">
        <f>IF(N18="nulová",J18,0)</f>
        <v>0</v>
      </c>
      <c r="BJ18" s="4" t="s">
        <v>10</v>
      </c>
      <c r="BK18" s="56">
        <f>ROUND(I18*H18,2)</f>
        <v>0</v>
      </c>
      <c r="BL18" s="4" t="s">
        <v>31</v>
      </c>
      <c r="BM18" s="4" t="s">
        <v>31</v>
      </c>
    </row>
    <row r="19" spans="2:47" s="1" customFormat="1" ht="13.5">
      <c r="B19" s="6"/>
      <c r="C19" s="70"/>
      <c r="D19" s="57"/>
      <c r="E19" s="70"/>
      <c r="F19" s="58"/>
      <c r="G19" s="70"/>
      <c r="H19" s="70"/>
      <c r="I19" s="22"/>
      <c r="J19" s="70"/>
      <c r="K19" s="70"/>
      <c r="L19" s="11"/>
      <c r="M19" s="59"/>
      <c r="N19" s="73"/>
      <c r="O19" s="73"/>
      <c r="P19" s="73"/>
      <c r="Q19" s="73"/>
      <c r="R19" s="73"/>
      <c r="S19" s="73"/>
      <c r="T19" s="12"/>
      <c r="AT19" s="4" t="s">
        <v>32</v>
      </c>
      <c r="AU19" s="4" t="s">
        <v>11</v>
      </c>
    </row>
    <row r="20" spans="2:65" s="1" customFormat="1" ht="16.5" customHeight="1">
      <c r="B20" s="6"/>
      <c r="C20" s="60">
        <v>3</v>
      </c>
      <c r="D20" s="60"/>
      <c r="E20" s="61"/>
      <c r="F20" s="62" t="s">
        <v>53</v>
      </c>
      <c r="G20" s="63" t="s">
        <v>45</v>
      </c>
      <c r="H20" s="64">
        <v>195</v>
      </c>
      <c r="I20" s="65"/>
      <c r="J20" s="66">
        <f>ROUND(I20*H20,2)</f>
        <v>0</v>
      </c>
      <c r="K20" s="62" t="s">
        <v>1</v>
      </c>
      <c r="L20" s="67"/>
      <c r="M20" s="68" t="s">
        <v>1</v>
      </c>
      <c r="N20" s="69" t="s">
        <v>5</v>
      </c>
      <c r="O20" s="73"/>
      <c r="P20" s="54">
        <f>O20*H20</f>
        <v>0</v>
      </c>
      <c r="Q20" s="54">
        <v>0</v>
      </c>
      <c r="R20" s="54">
        <f>Q20*H20</f>
        <v>0</v>
      </c>
      <c r="S20" s="54">
        <v>0</v>
      </c>
      <c r="T20" s="55">
        <f>S20*H20</f>
        <v>0</v>
      </c>
      <c r="AR20" s="4" t="s">
        <v>34</v>
      </c>
      <c r="AT20" s="4" t="s">
        <v>39</v>
      </c>
      <c r="AU20" s="4" t="s">
        <v>11</v>
      </c>
      <c r="AY20" s="4" t="s">
        <v>29</v>
      </c>
      <c r="BE20" s="56">
        <f>IF(N20="základní",J20,0)</f>
        <v>0</v>
      </c>
      <c r="BF20" s="56">
        <f>IF(N20="snížená",J20,0)</f>
        <v>0</v>
      </c>
      <c r="BG20" s="56">
        <f>IF(N20="zákl. přenesená",J20,0)</f>
        <v>0</v>
      </c>
      <c r="BH20" s="56">
        <f>IF(N20="sníž. přenesená",J20,0)</f>
        <v>0</v>
      </c>
      <c r="BI20" s="56">
        <f>IF(N20="nulová",J20,0)</f>
        <v>0</v>
      </c>
      <c r="BJ20" s="4" t="s">
        <v>10</v>
      </c>
      <c r="BK20" s="56">
        <f>ROUND(I20*H20,2)</f>
        <v>0</v>
      </c>
      <c r="BL20" s="4" t="s">
        <v>31</v>
      </c>
      <c r="BM20" s="4" t="s">
        <v>33</v>
      </c>
    </row>
    <row r="21" spans="2:47" s="1" customFormat="1" ht="13.5">
      <c r="B21" s="6"/>
      <c r="C21" s="70"/>
      <c r="D21" s="57"/>
      <c r="E21" s="70"/>
      <c r="F21" s="58"/>
      <c r="G21" s="70"/>
      <c r="H21" s="70"/>
      <c r="I21" s="22"/>
      <c r="J21" s="70"/>
      <c r="K21" s="70"/>
      <c r="L21" s="11"/>
      <c r="M21" s="59"/>
      <c r="N21" s="73"/>
      <c r="O21" s="73"/>
      <c r="P21" s="73"/>
      <c r="Q21" s="73"/>
      <c r="R21" s="73"/>
      <c r="S21" s="73"/>
      <c r="T21" s="12"/>
      <c r="AT21" s="4" t="s">
        <v>32</v>
      </c>
      <c r="AU21" s="4" t="s">
        <v>11</v>
      </c>
    </row>
    <row r="22" spans="2:65" s="1" customFormat="1" ht="16.5" customHeight="1">
      <c r="B22" s="6"/>
      <c r="C22" s="60">
        <v>4</v>
      </c>
      <c r="D22" s="60"/>
      <c r="E22" s="61"/>
      <c r="F22" s="62" t="s">
        <v>46</v>
      </c>
      <c r="G22" s="63" t="s">
        <v>45</v>
      </c>
      <c r="H22" s="64">
        <v>195</v>
      </c>
      <c r="I22" s="65"/>
      <c r="J22" s="66">
        <f>ROUND(I22*H22,2)</f>
        <v>0</v>
      </c>
      <c r="K22" s="62" t="s">
        <v>1</v>
      </c>
      <c r="L22" s="67"/>
      <c r="M22" s="68" t="s">
        <v>1</v>
      </c>
      <c r="N22" s="69" t="s">
        <v>5</v>
      </c>
      <c r="O22" s="73"/>
      <c r="P22" s="54">
        <f>O22*H22</f>
        <v>0</v>
      </c>
      <c r="Q22" s="54">
        <v>0</v>
      </c>
      <c r="R22" s="54">
        <f>Q22*H22</f>
        <v>0</v>
      </c>
      <c r="S22" s="54">
        <v>0</v>
      </c>
      <c r="T22" s="55">
        <f>S22*H22</f>
        <v>0</v>
      </c>
      <c r="AR22" s="4" t="s">
        <v>34</v>
      </c>
      <c r="AT22" s="4" t="s">
        <v>39</v>
      </c>
      <c r="AU22" s="4" t="s">
        <v>11</v>
      </c>
      <c r="AY22" s="4" t="s">
        <v>29</v>
      </c>
      <c r="BE22" s="56">
        <f>IF(N22="základní",J22,0)</f>
        <v>0</v>
      </c>
      <c r="BF22" s="56">
        <f>IF(N22="snížená",J22,0)</f>
        <v>0</v>
      </c>
      <c r="BG22" s="56">
        <f>IF(N22="zákl. přenesená",J22,0)</f>
        <v>0</v>
      </c>
      <c r="BH22" s="56">
        <f>IF(N22="sníž. přenesená",J22,0)</f>
        <v>0</v>
      </c>
      <c r="BI22" s="56">
        <f>IF(N22="nulová",J22,0)</f>
        <v>0</v>
      </c>
      <c r="BJ22" s="4" t="s">
        <v>10</v>
      </c>
      <c r="BK22" s="56">
        <f>ROUND(I22*H22,2)</f>
        <v>0</v>
      </c>
      <c r="BL22" s="4" t="s">
        <v>31</v>
      </c>
      <c r="BM22" s="4" t="s">
        <v>34</v>
      </c>
    </row>
    <row r="23" spans="2:65" s="1" customFormat="1" ht="16.5" customHeight="1">
      <c r="B23" s="6"/>
      <c r="C23" s="69"/>
      <c r="D23" s="69"/>
      <c r="E23" s="89"/>
      <c r="F23" s="90"/>
      <c r="G23" s="91"/>
      <c r="H23" s="92"/>
      <c r="I23" s="93"/>
      <c r="J23" s="94"/>
      <c r="K23" s="90"/>
      <c r="L23" s="67"/>
      <c r="M23" s="95"/>
      <c r="N23" s="69"/>
      <c r="O23" s="73"/>
      <c r="P23" s="54"/>
      <c r="Q23" s="54"/>
      <c r="R23" s="54"/>
      <c r="S23" s="54"/>
      <c r="T23" s="55"/>
      <c r="AR23" s="4"/>
      <c r="AT23" s="4"/>
      <c r="AU23" s="4"/>
      <c r="AY23" s="4"/>
      <c r="BE23" s="56"/>
      <c r="BF23" s="56"/>
      <c r="BG23" s="56"/>
      <c r="BH23" s="56"/>
      <c r="BI23" s="56"/>
      <c r="BJ23" s="4"/>
      <c r="BK23" s="56"/>
      <c r="BL23" s="4"/>
      <c r="BM23" s="4"/>
    </row>
    <row r="24" spans="2:65" s="1" customFormat="1" ht="16.5" customHeight="1">
      <c r="B24" s="6"/>
      <c r="C24" s="69">
        <v>5</v>
      </c>
      <c r="D24" s="69"/>
      <c r="E24" s="89"/>
      <c r="F24" s="90" t="s">
        <v>55</v>
      </c>
      <c r="G24" s="91" t="s">
        <v>45</v>
      </c>
      <c r="H24" s="92">
        <v>195</v>
      </c>
      <c r="I24" s="93"/>
      <c r="J24" s="66">
        <f>ROUND(I24*H24,2)</f>
        <v>0</v>
      </c>
      <c r="K24" s="90"/>
      <c r="L24" s="67"/>
      <c r="M24" s="95"/>
      <c r="N24" s="69"/>
      <c r="O24" s="73"/>
      <c r="P24" s="54"/>
      <c r="Q24" s="54"/>
      <c r="R24" s="54"/>
      <c r="S24" s="54"/>
      <c r="T24" s="55"/>
      <c r="AR24" s="4"/>
      <c r="AT24" s="4"/>
      <c r="AU24" s="4"/>
      <c r="AY24" s="4"/>
      <c r="BE24" s="56"/>
      <c r="BF24" s="56"/>
      <c r="BG24" s="56"/>
      <c r="BH24" s="56"/>
      <c r="BI24" s="56"/>
      <c r="BJ24" s="4"/>
      <c r="BK24" s="56"/>
      <c r="BL24" s="4"/>
      <c r="BM24" s="4"/>
    </row>
    <row r="25" spans="2:47" s="1" customFormat="1" ht="13.5">
      <c r="B25" s="6"/>
      <c r="C25" s="70"/>
      <c r="D25" s="57"/>
      <c r="E25" s="70"/>
      <c r="F25" s="58"/>
      <c r="G25" s="70"/>
      <c r="H25" s="70"/>
      <c r="I25" s="22"/>
      <c r="J25" s="70"/>
      <c r="K25" s="70"/>
      <c r="L25" s="11"/>
      <c r="M25" s="59"/>
      <c r="N25" s="73"/>
      <c r="O25" s="73"/>
      <c r="P25" s="73"/>
      <c r="Q25" s="73"/>
      <c r="R25" s="73"/>
      <c r="S25" s="73"/>
      <c r="T25" s="12"/>
      <c r="AT25" s="4" t="s">
        <v>32</v>
      </c>
      <c r="AU25" s="4" t="s">
        <v>11</v>
      </c>
    </row>
    <row r="26" spans="2:65" s="1" customFormat="1" ht="16.5" customHeight="1">
      <c r="B26" s="6"/>
      <c r="C26" s="60">
        <v>6</v>
      </c>
      <c r="D26" s="60"/>
      <c r="E26" s="61"/>
      <c r="F26" s="62" t="s">
        <v>54</v>
      </c>
      <c r="G26" s="63" t="s">
        <v>45</v>
      </c>
      <c r="H26" s="64">
        <v>195</v>
      </c>
      <c r="I26" s="65"/>
      <c r="J26" s="66">
        <f>ROUND(I26*H26,2)</f>
        <v>0</v>
      </c>
      <c r="K26" s="62" t="s">
        <v>1</v>
      </c>
      <c r="L26" s="67"/>
      <c r="M26" s="68" t="s">
        <v>1</v>
      </c>
      <c r="N26" s="69" t="s">
        <v>5</v>
      </c>
      <c r="O26" s="73"/>
      <c r="P26" s="54">
        <f>O26*H26</f>
        <v>0</v>
      </c>
      <c r="Q26" s="54">
        <v>0</v>
      </c>
      <c r="R26" s="54">
        <f>Q26*H26</f>
        <v>0</v>
      </c>
      <c r="S26" s="54">
        <v>0</v>
      </c>
      <c r="T26" s="55">
        <f>S26*H26</f>
        <v>0</v>
      </c>
      <c r="AR26" s="4" t="s">
        <v>34</v>
      </c>
      <c r="AT26" s="4" t="s">
        <v>39</v>
      </c>
      <c r="AU26" s="4" t="s">
        <v>11</v>
      </c>
      <c r="AY26" s="4" t="s">
        <v>29</v>
      </c>
      <c r="BE26" s="56">
        <f>IF(N26="základní",J26,0)</f>
        <v>0</v>
      </c>
      <c r="BF26" s="56">
        <f>IF(N26="snížená",J26,0)</f>
        <v>0</v>
      </c>
      <c r="BG26" s="56">
        <f>IF(N26="zákl. přenesená",J26,0)</f>
        <v>0</v>
      </c>
      <c r="BH26" s="56">
        <f>IF(N26="sníž. přenesená",J26,0)</f>
        <v>0</v>
      </c>
      <c r="BI26" s="56">
        <f>IF(N26="nulová",J26,0)</f>
        <v>0</v>
      </c>
      <c r="BJ26" s="4" t="s">
        <v>10</v>
      </c>
      <c r="BK26" s="56">
        <f>ROUND(I26*H26,2)</f>
        <v>0</v>
      </c>
      <c r="BL26" s="4" t="s">
        <v>31</v>
      </c>
      <c r="BM26" s="4" t="s">
        <v>35</v>
      </c>
    </row>
    <row r="27" spans="2:47" s="1" customFormat="1" ht="13.5">
      <c r="B27" s="6"/>
      <c r="C27" s="70"/>
      <c r="D27" s="57"/>
      <c r="E27" s="70"/>
      <c r="F27" s="58"/>
      <c r="G27" s="70"/>
      <c r="H27" s="70"/>
      <c r="I27" s="22"/>
      <c r="J27" s="70"/>
      <c r="K27" s="70"/>
      <c r="L27" s="11"/>
      <c r="M27" s="59"/>
      <c r="N27" s="73"/>
      <c r="O27" s="73"/>
      <c r="P27" s="73"/>
      <c r="Q27" s="73"/>
      <c r="R27" s="73"/>
      <c r="S27" s="73"/>
      <c r="T27" s="12"/>
      <c r="AT27" s="4" t="s">
        <v>32</v>
      </c>
      <c r="AU27" s="4" t="s">
        <v>11</v>
      </c>
    </row>
    <row r="28" spans="2:65" s="1" customFormat="1" ht="16.5" customHeight="1">
      <c r="B28" s="6"/>
      <c r="C28" s="60">
        <v>7</v>
      </c>
      <c r="D28" s="60"/>
      <c r="E28" s="61"/>
      <c r="F28" s="62" t="s">
        <v>47</v>
      </c>
      <c r="G28" s="63" t="s">
        <v>45</v>
      </c>
      <c r="H28" s="64">
        <v>195</v>
      </c>
      <c r="I28" s="65"/>
      <c r="J28" s="66">
        <f>ROUND(I28*H28,2)</f>
        <v>0</v>
      </c>
      <c r="K28" s="62" t="s">
        <v>1</v>
      </c>
      <c r="L28" s="67"/>
      <c r="M28" s="68" t="s">
        <v>1</v>
      </c>
      <c r="N28" s="69" t="s">
        <v>5</v>
      </c>
      <c r="O28" s="73"/>
      <c r="P28" s="54">
        <f>O28*H28</f>
        <v>0</v>
      </c>
      <c r="Q28" s="54">
        <v>0</v>
      </c>
      <c r="R28" s="54">
        <f>Q28*H28</f>
        <v>0</v>
      </c>
      <c r="S28" s="54">
        <v>0</v>
      </c>
      <c r="T28" s="55">
        <f>S28*H28</f>
        <v>0</v>
      </c>
      <c r="AR28" s="4" t="s">
        <v>34</v>
      </c>
      <c r="AT28" s="4" t="s">
        <v>39</v>
      </c>
      <c r="AU28" s="4" t="s">
        <v>11</v>
      </c>
      <c r="AY28" s="4" t="s">
        <v>29</v>
      </c>
      <c r="BE28" s="56">
        <f>IF(N28="základní",J28,0)</f>
        <v>0</v>
      </c>
      <c r="BF28" s="56">
        <f>IF(N28="snížená",J28,0)</f>
        <v>0</v>
      </c>
      <c r="BG28" s="56">
        <f>IF(N28="zákl. přenesená",J28,0)</f>
        <v>0</v>
      </c>
      <c r="BH28" s="56">
        <f>IF(N28="sníž. přenesená",J28,0)</f>
        <v>0</v>
      </c>
      <c r="BI28" s="56">
        <f>IF(N28="nulová",J28,0)</f>
        <v>0</v>
      </c>
      <c r="BJ28" s="4" t="s">
        <v>10</v>
      </c>
      <c r="BK28" s="56">
        <f>ROUND(I28*H28,2)</f>
        <v>0</v>
      </c>
      <c r="BL28" s="4" t="s">
        <v>31</v>
      </c>
      <c r="BM28" s="4" t="s">
        <v>36</v>
      </c>
    </row>
    <row r="29" spans="2:47" s="1" customFormat="1" ht="13.5">
      <c r="B29" s="6"/>
      <c r="C29" s="70"/>
      <c r="D29" s="57"/>
      <c r="E29" s="70"/>
      <c r="F29" s="58" t="s">
        <v>48</v>
      </c>
      <c r="G29" s="70"/>
      <c r="H29" s="70"/>
      <c r="I29" s="22"/>
      <c r="J29" s="70"/>
      <c r="K29" s="70"/>
      <c r="L29" s="11"/>
      <c r="M29" s="59"/>
      <c r="N29" s="73"/>
      <c r="O29" s="73"/>
      <c r="P29" s="73"/>
      <c r="Q29" s="73"/>
      <c r="R29" s="73"/>
      <c r="S29" s="73"/>
      <c r="T29" s="12"/>
      <c r="AT29" s="4" t="s">
        <v>32</v>
      </c>
      <c r="AU29" s="4" t="s">
        <v>11</v>
      </c>
    </row>
    <row r="30" spans="2:65" s="1" customFormat="1" ht="16.5" customHeight="1">
      <c r="B30" s="6"/>
      <c r="C30" s="60">
        <v>8</v>
      </c>
      <c r="D30" s="60"/>
      <c r="E30" s="61"/>
      <c r="F30" s="62" t="s">
        <v>49</v>
      </c>
      <c r="G30" s="63" t="s">
        <v>43</v>
      </c>
      <c r="H30" s="64">
        <v>1</v>
      </c>
      <c r="I30" s="65"/>
      <c r="J30" s="66">
        <f>ROUND(I30*H30,2)</f>
        <v>0</v>
      </c>
      <c r="K30" s="62" t="s">
        <v>1</v>
      </c>
      <c r="L30" s="67"/>
      <c r="M30" s="68" t="s">
        <v>1</v>
      </c>
      <c r="N30" s="69" t="s">
        <v>5</v>
      </c>
      <c r="O30" s="73"/>
      <c r="P30" s="54">
        <f>O30*H30</f>
        <v>0</v>
      </c>
      <c r="Q30" s="54">
        <v>0</v>
      </c>
      <c r="R30" s="54">
        <f>Q30*H30</f>
        <v>0</v>
      </c>
      <c r="S30" s="54">
        <v>0</v>
      </c>
      <c r="T30" s="55">
        <f>S30*H30</f>
        <v>0</v>
      </c>
      <c r="AR30" s="4" t="s">
        <v>34</v>
      </c>
      <c r="AT30" s="4" t="s">
        <v>39</v>
      </c>
      <c r="AU30" s="4" t="s">
        <v>11</v>
      </c>
      <c r="AY30" s="4" t="s">
        <v>29</v>
      </c>
      <c r="BE30" s="56">
        <f>IF(N30="základní",J30,0)</f>
        <v>0</v>
      </c>
      <c r="BF30" s="56">
        <f>IF(N30="snížená",J30,0)</f>
        <v>0</v>
      </c>
      <c r="BG30" s="56">
        <f>IF(N30="zákl. přenesená",J30,0)</f>
        <v>0</v>
      </c>
      <c r="BH30" s="56">
        <f>IF(N30="sníž. přenesená",J30,0)</f>
        <v>0</v>
      </c>
      <c r="BI30" s="56">
        <f>IF(N30="nulová",J30,0)</f>
        <v>0</v>
      </c>
      <c r="BJ30" s="4" t="s">
        <v>10</v>
      </c>
      <c r="BK30" s="56">
        <f>ROUND(I30*H30,2)</f>
        <v>0</v>
      </c>
      <c r="BL30" s="4" t="s">
        <v>31</v>
      </c>
      <c r="BM30" s="4" t="s">
        <v>37</v>
      </c>
    </row>
    <row r="31" spans="2:47" s="1" customFormat="1" ht="13.5">
      <c r="B31" s="6"/>
      <c r="C31" s="70"/>
      <c r="D31" s="57"/>
      <c r="E31" s="70"/>
      <c r="F31" s="58"/>
      <c r="G31" s="70"/>
      <c r="H31" s="70"/>
      <c r="I31" s="22"/>
      <c r="J31" s="70"/>
      <c r="K31" s="70"/>
      <c r="L31" s="11"/>
      <c r="M31" s="59"/>
      <c r="N31" s="73"/>
      <c r="O31" s="73"/>
      <c r="P31" s="73"/>
      <c r="Q31" s="73"/>
      <c r="R31" s="73"/>
      <c r="S31" s="73"/>
      <c r="T31" s="12"/>
      <c r="AT31" s="4" t="s">
        <v>32</v>
      </c>
      <c r="AU31" s="4" t="s">
        <v>11</v>
      </c>
    </row>
    <row r="32" spans="2:65" s="1" customFormat="1" ht="16.5" customHeight="1">
      <c r="B32" s="6"/>
      <c r="C32" s="60">
        <v>9</v>
      </c>
      <c r="D32" s="60"/>
      <c r="E32" s="61"/>
      <c r="F32" s="62" t="s">
        <v>50</v>
      </c>
      <c r="G32" s="63" t="s">
        <v>51</v>
      </c>
      <c r="H32" s="64">
        <v>5</v>
      </c>
      <c r="I32" s="65"/>
      <c r="J32" s="66">
        <f>ROUND(I32*H32,2)</f>
        <v>0</v>
      </c>
      <c r="K32" s="62" t="s">
        <v>1</v>
      </c>
      <c r="L32" s="67"/>
      <c r="M32" s="68" t="s">
        <v>1</v>
      </c>
      <c r="N32" s="69" t="s">
        <v>5</v>
      </c>
      <c r="O32" s="73"/>
      <c r="P32" s="54">
        <f>O32*H32</f>
        <v>0</v>
      </c>
      <c r="Q32" s="54">
        <v>0</v>
      </c>
      <c r="R32" s="54">
        <f>Q32*H32</f>
        <v>0</v>
      </c>
      <c r="S32" s="54">
        <v>0</v>
      </c>
      <c r="T32" s="55">
        <f>S32*H32</f>
        <v>0</v>
      </c>
      <c r="AR32" s="4" t="s">
        <v>34</v>
      </c>
      <c r="AT32" s="4" t="s">
        <v>39</v>
      </c>
      <c r="AU32" s="4" t="s">
        <v>11</v>
      </c>
      <c r="AY32" s="4" t="s">
        <v>29</v>
      </c>
      <c r="BE32" s="56">
        <f>IF(N32="základní",J32,0)</f>
        <v>0</v>
      </c>
      <c r="BF32" s="56">
        <f>IF(N32="snížená",J32,0)</f>
        <v>0</v>
      </c>
      <c r="BG32" s="56">
        <f>IF(N32="zákl. přenesená",J32,0)</f>
        <v>0</v>
      </c>
      <c r="BH32" s="56">
        <f>IF(N32="sníž. přenesená",J32,0)</f>
        <v>0</v>
      </c>
      <c r="BI32" s="56">
        <f>IF(N32="nulová",J32,0)</f>
        <v>0</v>
      </c>
      <c r="BJ32" s="4" t="s">
        <v>10</v>
      </c>
      <c r="BK32" s="56">
        <f>ROUND(I32*H32,2)</f>
        <v>0</v>
      </c>
      <c r="BL32" s="4" t="s">
        <v>31</v>
      </c>
      <c r="BM32" s="4" t="s">
        <v>38</v>
      </c>
    </row>
    <row r="33" spans="2:47" s="1" customFormat="1" ht="13.5">
      <c r="B33" s="6"/>
      <c r="C33" s="70"/>
      <c r="D33" s="57"/>
      <c r="E33" s="70"/>
      <c r="F33" s="58"/>
      <c r="G33" s="70"/>
      <c r="H33" s="70"/>
      <c r="I33" s="22"/>
      <c r="J33" s="70"/>
      <c r="K33" s="70"/>
      <c r="L33" s="11"/>
      <c r="M33" s="59"/>
      <c r="N33" s="73"/>
      <c r="O33" s="73"/>
      <c r="P33" s="73"/>
      <c r="Q33" s="73"/>
      <c r="R33" s="73"/>
      <c r="S33" s="73"/>
      <c r="T33" s="12"/>
      <c r="AT33" s="4" t="s">
        <v>32</v>
      </c>
      <c r="AU33" s="4" t="s">
        <v>11</v>
      </c>
    </row>
    <row r="34" spans="2:65" s="1" customFormat="1" ht="16.5" customHeight="1">
      <c r="B34" s="6"/>
      <c r="C34" s="88" t="s">
        <v>35</v>
      </c>
      <c r="D34" s="88"/>
      <c r="E34" s="61"/>
      <c r="F34" s="62" t="s">
        <v>52</v>
      </c>
      <c r="G34" s="63" t="s">
        <v>43</v>
      </c>
      <c r="H34" s="64">
        <v>1</v>
      </c>
      <c r="I34" s="65"/>
      <c r="J34" s="66">
        <f>ROUND(I34*H34,2)</f>
        <v>0</v>
      </c>
      <c r="K34" s="51" t="s">
        <v>1</v>
      </c>
      <c r="L34" s="11"/>
      <c r="M34" s="52" t="s">
        <v>1</v>
      </c>
      <c r="N34" s="53" t="s">
        <v>5</v>
      </c>
      <c r="O34" s="73"/>
      <c r="P34" s="54">
        <f>O34*H34</f>
        <v>0</v>
      </c>
      <c r="Q34" s="54">
        <v>0</v>
      </c>
      <c r="R34" s="54">
        <f>Q34*H34</f>
        <v>0</v>
      </c>
      <c r="S34" s="54">
        <v>0</v>
      </c>
      <c r="T34" s="55">
        <f>S34*H34</f>
        <v>0</v>
      </c>
      <c r="AR34" s="4" t="s">
        <v>31</v>
      </c>
      <c r="AT34" s="4" t="s">
        <v>30</v>
      </c>
      <c r="AU34" s="4" t="s">
        <v>11</v>
      </c>
      <c r="AY34" s="4" t="s">
        <v>29</v>
      </c>
      <c r="BE34" s="56">
        <f>IF(N34="základní",J34,0)</f>
        <v>0</v>
      </c>
      <c r="BF34" s="56">
        <f>IF(N34="snížená",J34,0)</f>
        <v>0</v>
      </c>
      <c r="BG34" s="56">
        <f>IF(N34="zákl. přenesená",J34,0)</f>
        <v>0</v>
      </c>
      <c r="BH34" s="56">
        <f>IF(N34="sníž. přenesená",J34,0)</f>
        <v>0</v>
      </c>
      <c r="BI34" s="56">
        <f>IF(N34="nulová",J34,0)</f>
        <v>0</v>
      </c>
      <c r="BJ34" s="4" t="s">
        <v>10</v>
      </c>
      <c r="BK34" s="56">
        <f>ROUND(I34*H34,2)</f>
        <v>0</v>
      </c>
      <c r="BL34" s="4" t="s">
        <v>31</v>
      </c>
      <c r="BM34" s="4" t="s">
        <v>40</v>
      </c>
    </row>
    <row r="35" spans="2:63" s="84" customFormat="1" ht="37.35" customHeight="1">
      <c r="B35" s="74"/>
      <c r="C35" s="75"/>
      <c r="D35" s="76"/>
      <c r="E35" s="77"/>
      <c r="F35" s="96" t="s">
        <v>56</v>
      </c>
      <c r="G35" s="75"/>
      <c r="H35" s="75"/>
      <c r="I35" s="78"/>
      <c r="J35" s="97">
        <f>SUM(J16:J34)</f>
        <v>0</v>
      </c>
      <c r="K35" s="75"/>
      <c r="L35" s="79"/>
      <c r="M35" s="80"/>
      <c r="N35" s="81"/>
      <c r="O35" s="81"/>
      <c r="P35" s="82" t="e">
        <f>SUM(#REF!)</f>
        <v>#REF!</v>
      </c>
      <c r="Q35" s="81"/>
      <c r="R35" s="82" t="e">
        <f>SUM(#REF!)</f>
        <v>#REF!</v>
      </c>
      <c r="S35" s="81"/>
      <c r="T35" s="83" t="e">
        <f>SUM(#REF!)</f>
        <v>#REF!</v>
      </c>
      <c r="AR35" s="85" t="s">
        <v>10</v>
      </c>
      <c r="AT35" s="86" t="s">
        <v>8</v>
      </c>
      <c r="AU35" s="86" t="s">
        <v>9</v>
      </c>
      <c r="AY35" s="85" t="s">
        <v>29</v>
      </c>
      <c r="BK35" s="87" t="e">
        <f>SUM(#REF!)</f>
        <v>#REF!</v>
      </c>
    </row>
    <row r="36" spans="2:12" s="1" customFormat="1" ht="6.95" customHeight="1">
      <c r="B36" s="7"/>
      <c r="C36" s="8"/>
      <c r="D36" s="8"/>
      <c r="E36" s="8"/>
      <c r="F36" s="8"/>
      <c r="G36" s="8"/>
      <c r="H36" s="8"/>
      <c r="I36" s="20"/>
      <c r="J36" s="8"/>
      <c r="K36" s="8"/>
      <c r="L36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 topLeftCell="A1">
      <selection activeCell="L25" sqref="L25"/>
    </sheetView>
  </sheetViews>
  <sheetFormatPr defaultColWidth="9.33203125" defaultRowHeight="13.5"/>
  <sheetData>
    <row r="1" ht="15">
      <c r="A1" s="98" t="s">
        <v>73</v>
      </c>
    </row>
    <row r="3" ht="14.25">
      <c r="A3" s="99" t="s">
        <v>59</v>
      </c>
    </row>
    <row r="4" ht="14.25">
      <c r="A4" s="99" t="s">
        <v>60</v>
      </c>
    </row>
    <row r="6" ht="15">
      <c r="A6" s="98" t="s">
        <v>62</v>
      </c>
    </row>
    <row r="7" ht="15">
      <c r="A7" s="98"/>
    </row>
    <row r="8" ht="14.25">
      <c r="A8" s="99" t="s">
        <v>61</v>
      </c>
    </row>
    <row r="11" ht="15">
      <c r="A11" s="98" t="s">
        <v>70</v>
      </c>
    </row>
    <row r="12" ht="15">
      <c r="A12" s="98"/>
    </row>
    <row r="13" ht="14.25">
      <c r="A13" s="99" t="s">
        <v>69</v>
      </c>
    </row>
    <row r="14" ht="14.25">
      <c r="A14" s="99" t="s">
        <v>63</v>
      </c>
    </row>
    <row r="15" ht="14.25">
      <c r="A15" s="99" t="s">
        <v>64</v>
      </c>
    </row>
    <row r="16" ht="14.25">
      <c r="A16" s="99" t="s">
        <v>65</v>
      </c>
    </row>
    <row r="17" ht="14.25">
      <c r="A17" s="99" t="s">
        <v>66</v>
      </c>
    </row>
    <row r="18" ht="14.25">
      <c r="A18" s="99" t="s">
        <v>67</v>
      </c>
    </row>
    <row r="19" ht="14.25">
      <c r="A19" s="99" t="s">
        <v>68</v>
      </c>
    </row>
    <row r="20" ht="14.25">
      <c r="A20" s="9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Rostislav Gnida</cp:lastModifiedBy>
  <dcterms:created xsi:type="dcterms:W3CDTF">2018-03-22T08:33:27Z</dcterms:created>
  <dcterms:modified xsi:type="dcterms:W3CDTF">2021-02-23T12:39:31Z</dcterms:modified>
  <cp:category/>
  <cp:version/>
  <cp:contentType/>
  <cp:contentStatus/>
</cp:coreProperties>
</file>