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18d188c58beb4a/Dokumenty/Scanned Documents/Plocha/VZ/STAREZ-SPORT^J a.s/Kluziště Lužánky - sprchy a sociální zařízení/"/>
    </mc:Choice>
  </mc:AlternateContent>
  <xr:revisionPtr revIDLastSave="0" documentId="8_{D2E73021-E9C2-4240-A3E9-E991F53E0F1B}" xr6:coauthVersionLast="47" xr6:coauthVersionMax="47" xr10:uidLastSave="{00000000-0000-0000-0000-000000000000}"/>
  <bookViews>
    <workbookView xWindow="-108" yWindow="-108" windowWidth="23256" windowHeight="12456" activeTab="3" xr2:uid="{A0420798-83D1-4D15-B407-EAF022CD74AA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Pol'!$A$1:$U$206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I39" i="1" s="1"/>
  <c r="I40" i="1" s="1"/>
  <c r="J39" i="1" s="1"/>
  <c r="J40" i="1" s="1"/>
  <c r="F39" i="1"/>
  <c r="G196" i="12"/>
  <c r="AC196" i="12"/>
  <c r="AD196" i="12"/>
  <c r="BA190" i="12"/>
  <c r="BA186" i="12"/>
  <c r="BA184" i="12"/>
  <c r="BA183" i="12"/>
  <c r="BA182" i="12"/>
  <c r="BA181" i="12"/>
  <c r="BA180" i="12"/>
  <c r="BA176" i="12"/>
  <c r="BA172" i="12"/>
  <c r="BA171" i="12"/>
  <c r="BA170" i="12"/>
  <c r="BA169" i="12"/>
  <c r="BA165" i="12"/>
  <c r="BA162" i="12"/>
  <c r="BA161" i="12"/>
  <c r="BA154" i="12"/>
  <c r="BA150" i="12"/>
  <c r="BA141" i="12"/>
  <c r="BA126" i="12"/>
  <c r="BA124" i="12"/>
  <c r="BA123" i="12"/>
  <c r="BA121" i="12"/>
  <c r="BA112" i="12"/>
  <c r="BA111" i="12"/>
  <c r="BA110" i="12"/>
  <c r="BA108" i="12"/>
  <c r="BA106" i="12"/>
  <c r="BA104" i="12"/>
  <c r="BA103" i="12"/>
  <c r="BA102" i="12"/>
  <c r="BA101" i="12"/>
  <c r="BA99" i="12"/>
  <c r="BA97" i="12"/>
  <c r="BA96" i="12"/>
  <c r="BA94" i="12"/>
  <c r="BA92" i="12"/>
  <c r="BA91" i="12"/>
  <c r="BA90" i="12"/>
  <c r="BA88" i="12"/>
  <c r="BA86" i="12"/>
  <c r="BA84" i="12"/>
  <c r="BA80" i="12"/>
  <c r="BA78" i="12"/>
  <c r="BA77" i="12"/>
  <c r="BA76" i="12"/>
  <c r="BA75" i="12"/>
  <c r="BA73" i="12"/>
  <c r="BA71" i="12"/>
  <c r="BA70" i="12"/>
  <c r="BA68" i="12"/>
  <c r="BA67" i="12"/>
  <c r="BA64" i="12"/>
  <c r="BA63" i="12"/>
  <c r="BA62" i="12"/>
  <c r="BA61" i="12"/>
  <c r="BA60" i="12"/>
  <c r="BA59" i="12"/>
  <c r="BA48" i="12"/>
  <c r="BA47" i="12"/>
  <c r="BA45" i="12"/>
  <c r="BA42" i="12"/>
  <c r="BA41" i="12"/>
  <c r="BA37" i="12"/>
  <c r="BA35" i="12"/>
  <c r="BA34" i="12"/>
  <c r="BA33" i="12"/>
  <c r="BA32" i="12"/>
  <c r="BA31" i="12"/>
  <c r="BA28" i="12"/>
  <c r="BA26" i="12"/>
  <c r="BA25" i="12"/>
  <c r="BA24" i="12"/>
  <c r="BA23" i="12"/>
  <c r="BA22" i="12"/>
  <c r="BA19" i="12"/>
  <c r="BA13" i="12"/>
  <c r="BA12" i="12"/>
  <c r="BA11" i="12"/>
  <c r="BA10" i="12"/>
  <c r="F9" i="12"/>
  <c r="G9" i="12"/>
  <c r="I9" i="12"/>
  <c r="I8" i="12" s="1"/>
  <c r="K9" i="12"/>
  <c r="K8" i="12" s="1"/>
  <c r="O9" i="12"/>
  <c r="O8" i="12" s="1"/>
  <c r="Q9" i="12"/>
  <c r="Q8" i="12" s="1"/>
  <c r="U9" i="12"/>
  <c r="U8" i="12" s="1"/>
  <c r="F14" i="12"/>
  <c r="G14" i="12"/>
  <c r="M14" i="12" s="1"/>
  <c r="I14" i="12"/>
  <c r="K14" i="12"/>
  <c r="O14" i="12"/>
  <c r="Q14" i="12"/>
  <c r="U14" i="12"/>
  <c r="F15" i="12"/>
  <c r="G15" i="12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G17" i="12"/>
  <c r="I17" i="12"/>
  <c r="Q17" i="12"/>
  <c r="F18" i="12"/>
  <c r="G18" i="12"/>
  <c r="M18" i="12" s="1"/>
  <c r="M17" i="12" s="1"/>
  <c r="I18" i="12"/>
  <c r="K18" i="12"/>
  <c r="K17" i="12" s="1"/>
  <c r="O18" i="12"/>
  <c r="O17" i="12" s="1"/>
  <c r="Q18" i="12"/>
  <c r="U18" i="12"/>
  <c r="U17" i="12" s="1"/>
  <c r="F21" i="12"/>
  <c r="G21" i="12"/>
  <c r="M21" i="12" s="1"/>
  <c r="M20" i="12" s="1"/>
  <c r="I21" i="12"/>
  <c r="I20" i="12" s="1"/>
  <c r="K21" i="12"/>
  <c r="O21" i="12"/>
  <c r="O20" i="12" s="1"/>
  <c r="Q21" i="12"/>
  <c r="Q20" i="12" s="1"/>
  <c r="U21" i="12"/>
  <c r="U20" i="12" s="1"/>
  <c r="F29" i="12"/>
  <c r="G29" i="12"/>
  <c r="M29" i="12" s="1"/>
  <c r="I29" i="12"/>
  <c r="K29" i="12"/>
  <c r="K20" i="12" s="1"/>
  <c r="O29" i="12"/>
  <c r="Q29" i="12"/>
  <c r="U29" i="12"/>
  <c r="F30" i="12"/>
  <c r="G30" i="12"/>
  <c r="M30" i="12" s="1"/>
  <c r="I30" i="12"/>
  <c r="K30" i="12"/>
  <c r="O30" i="12"/>
  <c r="Q30" i="12"/>
  <c r="U30" i="12"/>
  <c r="F39" i="12"/>
  <c r="G39" i="12" s="1"/>
  <c r="G38" i="12" s="1"/>
  <c r="I39" i="12"/>
  <c r="I38" i="12" s="1"/>
  <c r="K39" i="12"/>
  <c r="K38" i="12" s="1"/>
  <c r="O39" i="12"/>
  <c r="O38" i="12" s="1"/>
  <c r="Q39" i="12"/>
  <c r="Q38" i="12" s="1"/>
  <c r="U39" i="12"/>
  <c r="U38" i="12" s="1"/>
  <c r="F40" i="12"/>
  <c r="G40" i="12" s="1"/>
  <c r="M40" i="12" s="1"/>
  <c r="I40" i="12"/>
  <c r="K40" i="12"/>
  <c r="O40" i="12"/>
  <c r="Q40" i="12"/>
  <c r="U40" i="12"/>
  <c r="F43" i="12"/>
  <c r="G43" i="12" s="1"/>
  <c r="M43" i="12" s="1"/>
  <c r="I43" i="12"/>
  <c r="K43" i="12"/>
  <c r="O43" i="12"/>
  <c r="Q43" i="12"/>
  <c r="U43" i="12"/>
  <c r="F44" i="12"/>
  <c r="G44" i="12" s="1"/>
  <c r="I44" i="12"/>
  <c r="K44" i="12"/>
  <c r="M44" i="12"/>
  <c r="O44" i="12"/>
  <c r="Q44" i="12"/>
  <c r="U44" i="12"/>
  <c r="F50" i="12"/>
  <c r="G50" i="12"/>
  <c r="M50" i="12" s="1"/>
  <c r="I50" i="12"/>
  <c r="I49" i="12" s="1"/>
  <c r="K50" i="12"/>
  <c r="K49" i="12" s="1"/>
  <c r="O50" i="12"/>
  <c r="O49" i="12" s="1"/>
  <c r="Q50" i="12"/>
  <c r="Q49" i="12" s="1"/>
  <c r="U50" i="12"/>
  <c r="U49" i="12" s="1"/>
  <c r="F51" i="12"/>
  <c r="G51" i="12"/>
  <c r="M51" i="12" s="1"/>
  <c r="I51" i="12"/>
  <c r="K51" i="12"/>
  <c r="O51" i="12"/>
  <c r="Q51" i="12"/>
  <c r="U51" i="12"/>
  <c r="F52" i="12"/>
  <c r="G52" i="12"/>
  <c r="M52" i="12" s="1"/>
  <c r="I52" i="12"/>
  <c r="K52" i="12"/>
  <c r="O52" i="12"/>
  <c r="Q52" i="12"/>
  <c r="U52" i="12"/>
  <c r="F53" i="12"/>
  <c r="G53" i="12"/>
  <c r="M53" i="12" s="1"/>
  <c r="I53" i="12"/>
  <c r="K53" i="12"/>
  <c r="O53" i="12"/>
  <c r="Q53" i="12"/>
  <c r="U53" i="12"/>
  <c r="F54" i="12"/>
  <c r="G54" i="12"/>
  <c r="M54" i="12" s="1"/>
  <c r="I54" i="12"/>
  <c r="K54" i="12"/>
  <c r="O54" i="12"/>
  <c r="Q54" i="12"/>
  <c r="U54" i="12"/>
  <c r="F55" i="12"/>
  <c r="G55" i="12"/>
  <c r="M55" i="12" s="1"/>
  <c r="I55" i="12"/>
  <c r="K55" i="12"/>
  <c r="O55" i="12"/>
  <c r="Q55" i="12"/>
  <c r="U55" i="12"/>
  <c r="F56" i="12"/>
  <c r="G56" i="12"/>
  <c r="M56" i="12" s="1"/>
  <c r="I56" i="12"/>
  <c r="K56" i="12"/>
  <c r="O56" i="12"/>
  <c r="Q56" i="12"/>
  <c r="U56" i="12"/>
  <c r="G57" i="12"/>
  <c r="F58" i="12"/>
  <c r="G58" i="12"/>
  <c r="M58" i="12" s="1"/>
  <c r="M57" i="12" s="1"/>
  <c r="I58" i="12"/>
  <c r="I57" i="12" s="1"/>
  <c r="K58" i="12"/>
  <c r="K57" i="12" s="1"/>
  <c r="O58" i="12"/>
  <c r="O57" i="12" s="1"/>
  <c r="Q58" i="12"/>
  <c r="Q57" i="12" s="1"/>
  <c r="U58" i="12"/>
  <c r="U57" i="12" s="1"/>
  <c r="F66" i="12"/>
  <c r="G66" i="12"/>
  <c r="M66" i="12" s="1"/>
  <c r="I66" i="12"/>
  <c r="I65" i="12" s="1"/>
  <c r="K66" i="12"/>
  <c r="K65" i="12" s="1"/>
  <c r="O66" i="12"/>
  <c r="O65" i="12" s="1"/>
  <c r="Q66" i="12"/>
  <c r="Q65" i="12" s="1"/>
  <c r="U66" i="12"/>
  <c r="U65" i="12" s="1"/>
  <c r="F72" i="12"/>
  <c r="G72" i="12"/>
  <c r="M72" i="12" s="1"/>
  <c r="I72" i="12"/>
  <c r="K72" i="12"/>
  <c r="O72" i="12"/>
  <c r="Q72" i="12"/>
  <c r="U72" i="12"/>
  <c r="F79" i="12"/>
  <c r="G79" i="12"/>
  <c r="M79" i="12" s="1"/>
  <c r="I79" i="12"/>
  <c r="K79" i="12"/>
  <c r="O79" i="12"/>
  <c r="Q79" i="12"/>
  <c r="U79" i="12"/>
  <c r="F81" i="12"/>
  <c r="G81" i="12"/>
  <c r="M81" i="12" s="1"/>
  <c r="I81" i="12"/>
  <c r="K81" i="12"/>
  <c r="O81" i="12"/>
  <c r="Q81" i="12"/>
  <c r="U81" i="12"/>
  <c r="F82" i="12"/>
  <c r="G82" i="12"/>
  <c r="M82" i="12" s="1"/>
  <c r="I82" i="12"/>
  <c r="K82" i="12"/>
  <c r="O82" i="12"/>
  <c r="Q82" i="12"/>
  <c r="U82" i="12"/>
  <c r="F83" i="12"/>
  <c r="G83" i="12"/>
  <c r="M83" i="12" s="1"/>
  <c r="I83" i="12"/>
  <c r="K83" i="12"/>
  <c r="O83" i="12"/>
  <c r="Q83" i="12"/>
  <c r="U83" i="12"/>
  <c r="F87" i="12"/>
  <c r="G87" i="12"/>
  <c r="M87" i="12" s="1"/>
  <c r="I87" i="12"/>
  <c r="K87" i="12"/>
  <c r="O87" i="12"/>
  <c r="Q87" i="12"/>
  <c r="U87" i="12"/>
  <c r="F93" i="12"/>
  <c r="G93" i="12"/>
  <c r="M93" i="12" s="1"/>
  <c r="I93" i="12"/>
  <c r="K93" i="12"/>
  <c r="O93" i="12"/>
  <c r="Q93" i="12"/>
  <c r="U93" i="12"/>
  <c r="F98" i="12"/>
  <c r="G98" i="12"/>
  <c r="M98" i="12" s="1"/>
  <c r="I98" i="12"/>
  <c r="K98" i="12"/>
  <c r="O98" i="12"/>
  <c r="Q98" i="12"/>
  <c r="U98" i="12"/>
  <c r="F107" i="12"/>
  <c r="G107" i="12"/>
  <c r="M107" i="12" s="1"/>
  <c r="I107" i="12"/>
  <c r="K107" i="12"/>
  <c r="O107" i="12"/>
  <c r="Q107" i="12"/>
  <c r="U107" i="12"/>
  <c r="F109" i="12"/>
  <c r="G109" i="12"/>
  <c r="M109" i="12" s="1"/>
  <c r="I109" i="12"/>
  <c r="K109" i="12"/>
  <c r="O109" i="12"/>
  <c r="Q109" i="12"/>
  <c r="U109" i="12"/>
  <c r="F113" i="12"/>
  <c r="G113" i="12"/>
  <c r="M113" i="12" s="1"/>
  <c r="I113" i="12"/>
  <c r="K113" i="12"/>
  <c r="O113" i="12"/>
  <c r="Q113" i="12"/>
  <c r="U113" i="12"/>
  <c r="F114" i="12"/>
  <c r="G114" i="12"/>
  <c r="M114" i="12" s="1"/>
  <c r="I114" i="12"/>
  <c r="K114" i="12"/>
  <c r="O114" i="12"/>
  <c r="Q114" i="12"/>
  <c r="U114" i="12"/>
  <c r="F115" i="12"/>
  <c r="G115" i="12"/>
  <c r="M115" i="12" s="1"/>
  <c r="I115" i="12"/>
  <c r="K115" i="12"/>
  <c r="O115" i="12"/>
  <c r="Q115" i="12"/>
  <c r="U115" i="12"/>
  <c r="F116" i="12"/>
  <c r="G116" i="12"/>
  <c r="M116" i="12" s="1"/>
  <c r="I116" i="12"/>
  <c r="K116" i="12"/>
  <c r="O116" i="12"/>
  <c r="Q116" i="12"/>
  <c r="U116" i="12"/>
  <c r="F118" i="12"/>
  <c r="G118" i="12" s="1"/>
  <c r="G117" i="12" s="1"/>
  <c r="I118" i="12"/>
  <c r="I117" i="12" s="1"/>
  <c r="K118" i="12"/>
  <c r="K117" i="12" s="1"/>
  <c r="M118" i="12"/>
  <c r="M117" i="12" s="1"/>
  <c r="O118" i="12"/>
  <c r="O117" i="12" s="1"/>
  <c r="Q118" i="12"/>
  <c r="Q117" i="12" s="1"/>
  <c r="U118" i="12"/>
  <c r="U117" i="12" s="1"/>
  <c r="G119" i="12"/>
  <c r="F120" i="12"/>
  <c r="G120" i="12"/>
  <c r="M120" i="12" s="1"/>
  <c r="M119" i="12" s="1"/>
  <c r="I120" i="12"/>
  <c r="I119" i="12" s="1"/>
  <c r="K120" i="12"/>
  <c r="K119" i="12" s="1"/>
  <c r="O120" i="12"/>
  <c r="O119" i="12" s="1"/>
  <c r="Q120" i="12"/>
  <c r="Q119" i="12" s="1"/>
  <c r="U120" i="12"/>
  <c r="U119" i="12" s="1"/>
  <c r="F127" i="12"/>
  <c r="G127" i="12"/>
  <c r="M127" i="12" s="1"/>
  <c r="I127" i="12"/>
  <c r="K127" i="12"/>
  <c r="O127" i="12"/>
  <c r="Q127" i="12"/>
  <c r="U127" i="12"/>
  <c r="F128" i="12"/>
  <c r="G128" i="12"/>
  <c r="M128" i="12" s="1"/>
  <c r="I128" i="12"/>
  <c r="K128" i="12"/>
  <c r="O128" i="12"/>
  <c r="Q128" i="12"/>
  <c r="U128" i="12"/>
  <c r="F129" i="12"/>
  <c r="G129" i="12"/>
  <c r="M129" i="12" s="1"/>
  <c r="I129" i="12"/>
  <c r="K129" i="12"/>
  <c r="O129" i="12"/>
  <c r="Q129" i="12"/>
  <c r="U129" i="12"/>
  <c r="F131" i="12"/>
  <c r="G131" i="12"/>
  <c r="M131" i="12" s="1"/>
  <c r="I131" i="12"/>
  <c r="I130" i="12" s="1"/>
  <c r="K131" i="12"/>
  <c r="K130" i="12" s="1"/>
  <c r="O131" i="12"/>
  <c r="Q131" i="12"/>
  <c r="Q130" i="12" s="1"/>
  <c r="U131" i="12"/>
  <c r="U130" i="12" s="1"/>
  <c r="F132" i="12"/>
  <c r="G132" i="12"/>
  <c r="M132" i="12" s="1"/>
  <c r="I132" i="12"/>
  <c r="K132" i="12"/>
  <c r="O132" i="12"/>
  <c r="Q132" i="12"/>
  <c r="U132" i="12"/>
  <c r="F133" i="12"/>
  <c r="G133" i="12"/>
  <c r="M133" i="12" s="1"/>
  <c r="I133" i="12"/>
  <c r="K133" i="12"/>
  <c r="O133" i="12"/>
  <c r="O130" i="12" s="1"/>
  <c r="Q133" i="12"/>
  <c r="U133" i="12"/>
  <c r="F134" i="12"/>
  <c r="G134" i="12"/>
  <c r="M134" i="12" s="1"/>
  <c r="I134" i="12"/>
  <c r="K134" i="12"/>
  <c r="O134" i="12"/>
  <c r="Q134" i="12"/>
  <c r="U134" i="12"/>
  <c r="F135" i="12"/>
  <c r="G135" i="12"/>
  <c r="M135" i="12" s="1"/>
  <c r="I135" i="12"/>
  <c r="K135" i="12"/>
  <c r="O135" i="12"/>
  <c r="Q135" i="12"/>
  <c r="U135" i="12"/>
  <c r="F136" i="12"/>
  <c r="G136" i="12"/>
  <c r="M136" i="12" s="1"/>
  <c r="I136" i="12"/>
  <c r="K136" i="12"/>
  <c r="O136" i="12"/>
  <c r="Q136" i="12"/>
  <c r="U136" i="12"/>
  <c r="F137" i="12"/>
  <c r="G137" i="12"/>
  <c r="M137" i="12" s="1"/>
  <c r="I137" i="12"/>
  <c r="K137" i="12"/>
  <c r="O137" i="12"/>
  <c r="Q137" i="12"/>
  <c r="U137" i="12"/>
  <c r="F138" i="12"/>
  <c r="G138" i="12"/>
  <c r="M138" i="12" s="1"/>
  <c r="I138" i="12"/>
  <c r="K138" i="12"/>
  <c r="O138" i="12"/>
  <c r="Q138" i="12"/>
  <c r="U138" i="12"/>
  <c r="F140" i="12"/>
  <c r="G140" i="12"/>
  <c r="M140" i="12" s="1"/>
  <c r="I140" i="12"/>
  <c r="I139" i="12" s="1"/>
  <c r="K140" i="12"/>
  <c r="O140" i="12"/>
  <c r="O139" i="12" s="1"/>
  <c r="Q140" i="12"/>
  <c r="U140" i="12"/>
  <c r="U139" i="12" s="1"/>
  <c r="F142" i="12"/>
  <c r="G142" i="12"/>
  <c r="M142" i="12" s="1"/>
  <c r="I142" i="12"/>
  <c r="K142" i="12"/>
  <c r="K139" i="12" s="1"/>
  <c r="O142" i="12"/>
  <c r="Q142" i="12"/>
  <c r="U142" i="12"/>
  <c r="F143" i="12"/>
  <c r="G143" i="12"/>
  <c r="M143" i="12" s="1"/>
  <c r="I143" i="12"/>
  <c r="K143" i="12"/>
  <c r="O143" i="12"/>
  <c r="Q143" i="12"/>
  <c r="U143" i="12"/>
  <c r="F144" i="12"/>
  <c r="G144" i="12"/>
  <c r="M144" i="12" s="1"/>
  <c r="I144" i="12"/>
  <c r="K144" i="12"/>
  <c r="O144" i="12"/>
  <c r="Q144" i="12"/>
  <c r="Q139" i="12" s="1"/>
  <c r="U144" i="12"/>
  <c r="F145" i="12"/>
  <c r="G145" i="12"/>
  <c r="M145" i="12" s="1"/>
  <c r="I145" i="12"/>
  <c r="K145" i="12"/>
  <c r="O145" i="12"/>
  <c r="Q145" i="12"/>
  <c r="U145" i="12"/>
  <c r="F147" i="12"/>
  <c r="G147" i="12" s="1"/>
  <c r="G146" i="12" s="1"/>
  <c r="I147" i="12"/>
  <c r="I146" i="12" s="1"/>
  <c r="K147" i="12"/>
  <c r="O147" i="12"/>
  <c r="O146" i="12" s="1"/>
  <c r="Q147" i="12"/>
  <c r="Q146" i="12" s="1"/>
  <c r="U147" i="12"/>
  <c r="F148" i="12"/>
  <c r="G148" i="12" s="1"/>
  <c r="M148" i="12" s="1"/>
  <c r="I148" i="12"/>
  <c r="K148" i="12"/>
  <c r="K146" i="12" s="1"/>
  <c r="O148" i="12"/>
  <c r="Q148" i="12"/>
  <c r="U148" i="12"/>
  <c r="F149" i="12"/>
  <c r="G149" i="12" s="1"/>
  <c r="I149" i="12"/>
  <c r="K149" i="12"/>
  <c r="M149" i="12"/>
  <c r="O149" i="12"/>
  <c r="Q149" i="12"/>
  <c r="U149" i="12"/>
  <c r="U146" i="12" s="1"/>
  <c r="F151" i="12"/>
  <c r="G151" i="12" s="1"/>
  <c r="I151" i="12"/>
  <c r="K151" i="12"/>
  <c r="M151" i="12"/>
  <c r="O151" i="12"/>
  <c r="Q151" i="12"/>
  <c r="U151" i="12"/>
  <c r="F152" i="12"/>
  <c r="G152" i="12" s="1"/>
  <c r="M152" i="12" s="1"/>
  <c r="I152" i="12"/>
  <c r="K152" i="12"/>
  <c r="O152" i="12"/>
  <c r="Q152" i="12"/>
  <c r="U152" i="12"/>
  <c r="F153" i="12"/>
  <c r="G153" i="12" s="1"/>
  <c r="M153" i="12" s="1"/>
  <c r="I153" i="12"/>
  <c r="K153" i="12"/>
  <c r="O153" i="12"/>
  <c r="Q153" i="12"/>
  <c r="U153" i="12"/>
  <c r="F155" i="12"/>
  <c r="G155" i="12" s="1"/>
  <c r="I155" i="12"/>
  <c r="K155" i="12"/>
  <c r="M155" i="12"/>
  <c r="O155" i="12"/>
  <c r="Q155" i="12"/>
  <c r="U155" i="12"/>
  <c r="F156" i="12"/>
  <c r="G156" i="12" s="1"/>
  <c r="I156" i="12"/>
  <c r="K156" i="12"/>
  <c r="M156" i="12"/>
  <c r="O156" i="12"/>
  <c r="Q156" i="12"/>
  <c r="U156" i="12"/>
  <c r="F157" i="12"/>
  <c r="G157" i="12" s="1"/>
  <c r="M157" i="12" s="1"/>
  <c r="I157" i="12"/>
  <c r="K157" i="12"/>
  <c r="O157" i="12"/>
  <c r="Q157" i="12"/>
  <c r="U157" i="12"/>
  <c r="F158" i="12"/>
  <c r="G158" i="12" s="1"/>
  <c r="M158" i="12" s="1"/>
  <c r="I158" i="12"/>
  <c r="K158" i="12"/>
  <c r="O158" i="12"/>
  <c r="Q158" i="12"/>
  <c r="U158" i="12"/>
  <c r="O159" i="12"/>
  <c r="F160" i="12"/>
  <c r="G160" i="12" s="1"/>
  <c r="I160" i="12"/>
  <c r="I159" i="12" s="1"/>
  <c r="K160" i="12"/>
  <c r="K159" i="12" s="1"/>
  <c r="O160" i="12"/>
  <c r="Q160" i="12"/>
  <c r="Q159" i="12" s="1"/>
  <c r="U160" i="12"/>
  <c r="U159" i="12" s="1"/>
  <c r="F163" i="12"/>
  <c r="G163" i="12" s="1"/>
  <c r="M163" i="12" s="1"/>
  <c r="I163" i="12"/>
  <c r="K163" i="12"/>
  <c r="O163" i="12"/>
  <c r="Q163" i="12"/>
  <c r="U163" i="12"/>
  <c r="F164" i="12"/>
  <c r="G164" i="12" s="1"/>
  <c r="M164" i="12" s="1"/>
  <c r="I164" i="12"/>
  <c r="K164" i="12"/>
  <c r="O164" i="12"/>
  <c r="Q164" i="12"/>
  <c r="U164" i="12"/>
  <c r="F166" i="12"/>
  <c r="G166" i="12"/>
  <c r="M166" i="12" s="1"/>
  <c r="I166" i="12"/>
  <c r="K166" i="12"/>
  <c r="O166" i="12"/>
  <c r="Q166" i="12"/>
  <c r="U166" i="12"/>
  <c r="F168" i="12"/>
  <c r="G168" i="12"/>
  <c r="M168" i="12" s="1"/>
  <c r="I168" i="12"/>
  <c r="I167" i="12" s="1"/>
  <c r="K168" i="12"/>
  <c r="K167" i="12" s="1"/>
  <c r="O168" i="12"/>
  <c r="Q168" i="12"/>
  <c r="U168" i="12"/>
  <c r="U167" i="12" s="1"/>
  <c r="F173" i="12"/>
  <c r="G173" i="12"/>
  <c r="M173" i="12" s="1"/>
  <c r="I173" i="12"/>
  <c r="K173" i="12"/>
  <c r="O173" i="12"/>
  <c r="O167" i="12" s="1"/>
  <c r="Q173" i="12"/>
  <c r="U173" i="12"/>
  <c r="F174" i="12"/>
  <c r="G174" i="12"/>
  <c r="M174" i="12" s="1"/>
  <c r="I174" i="12"/>
  <c r="K174" i="12"/>
  <c r="O174" i="12"/>
  <c r="Q174" i="12"/>
  <c r="Q167" i="12" s="1"/>
  <c r="U174" i="12"/>
  <c r="F175" i="12"/>
  <c r="G175" i="12"/>
  <c r="M175" i="12" s="1"/>
  <c r="I175" i="12"/>
  <c r="K175" i="12"/>
  <c r="O175" i="12"/>
  <c r="Q175" i="12"/>
  <c r="U175" i="12"/>
  <c r="F177" i="12"/>
  <c r="G177" i="12"/>
  <c r="M177" i="12" s="1"/>
  <c r="I177" i="12"/>
  <c r="K177" i="12"/>
  <c r="O177" i="12"/>
  <c r="Q177" i="12"/>
  <c r="U177" i="12"/>
  <c r="I178" i="12"/>
  <c r="U178" i="12"/>
  <c r="F179" i="12"/>
  <c r="G179" i="12"/>
  <c r="M179" i="12" s="1"/>
  <c r="I179" i="12"/>
  <c r="K179" i="12"/>
  <c r="K178" i="12" s="1"/>
  <c r="O179" i="12"/>
  <c r="O178" i="12" s="1"/>
  <c r="Q179" i="12"/>
  <c r="Q178" i="12" s="1"/>
  <c r="U179" i="12"/>
  <c r="F187" i="12"/>
  <c r="G187" i="12"/>
  <c r="M187" i="12" s="1"/>
  <c r="I187" i="12"/>
  <c r="K187" i="12"/>
  <c r="O187" i="12"/>
  <c r="Q187" i="12"/>
  <c r="U187" i="12"/>
  <c r="U188" i="12"/>
  <c r="F189" i="12"/>
  <c r="G189" i="12" s="1"/>
  <c r="I189" i="12"/>
  <c r="I188" i="12" s="1"/>
  <c r="K189" i="12"/>
  <c r="K188" i="12" s="1"/>
  <c r="M189" i="12"/>
  <c r="O189" i="12"/>
  <c r="O188" i="12" s="1"/>
  <c r="Q189" i="12"/>
  <c r="Q188" i="12" s="1"/>
  <c r="U189" i="12"/>
  <c r="F191" i="12"/>
  <c r="G191" i="12" s="1"/>
  <c r="M191" i="12" s="1"/>
  <c r="I191" i="12"/>
  <c r="K191" i="12"/>
  <c r="O191" i="12"/>
  <c r="Q191" i="12"/>
  <c r="U191" i="12"/>
  <c r="G192" i="12"/>
  <c r="F193" i="12"/>
  <c r="G193" i="12"/>
  <c r="M193" i="12" s="1"/>
  <c r="M192" i="12" s="1"/>
  <c r="I193" i="12"/>
  <c r="I192" i="12" s="1"/>
  <c r="K193" i="12"/>
  <c r="K192" i="12" s="1"/>
  <c r="O193" i="12"/>
  <c r="O192" i="12" s="1"/>
  <c r="Q193" i="12"/>
  <c r="Q192" i="12" s="1"/>
  <c r="U193" i="12"/>
  <c r="U192" i="12" s="1"/>
  <c r="F194" i="12"/>
  <c r="G194" i="12"/>
  <c r="M194" i="12" s="1"/>
  <c r="I194" i="12"/>
  <c r="K194" i="12"/>
  <c r="O194" i="12"/>
  <c r="Q194" i="12"/>
  <c r="U194" i="12"/>
  <c r="I20" i="1"/>
  <c r="I19" i="1"/>
  <c r="I18" i="1"/>
  <c r="G27" i="1"/>
  <c r="F40" i="1"/>
  <c r="G23" i="1" s="1"/>
  <c r="G40" i="1"/>
  <c r="G25" i="1" s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17" i="1" l="1"/>
  <c r="I64" i="1"/>
  <c r="I16" i="1"/>
  <c r="I21" i="1" s="1"/>
  <c r="G29" i="1"/>
  <c r="G28" i="1"/>
  <c r="M160" i="12"/>
  <c r="M159" i="12" s="1"/>
  <c r="G159" i="12"/>
  <c r="M188" i="12"/>
  <c r="M147" i="12"/>
  <c r="M146" i="12" s="1"/>
  <c r="M139" i="12"/>
  <c r="M130" i="12"/>
  <c r="G8" i="12"/>
  <c r="M9" i="12"/>
  <c r="M8" i="12" s="1"/>
  <c r="M167" i="12"/>
  <c r="G130" i="12"/>
  <c r="M65" i="12"/>
  <c r="G49" i="12"/>
  <c r="M49" i="12"/>
  <c r="M39" i="12"/>
  <c r="M38" i="12" s="1"/>
  <c r="G188" i="12"/>
  <c r="M178" i="12"/>
  <c r="G167" i="12"/>
  <c r="G178" i="12"/>
  <c r="G139" i="12"/>
  <c r="G65" i="12"/>
  <c r="G2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48B5DCC-09F4-4D20-9091-216D56A52C84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A9DD8B94-66B1-4EA9-875C-F33BD1E05DC1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D210958B-3A74-42C1-A76B-46EA8B0C31EC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900C30F8-FCCA-42E9-827C-1AA3B7B0779D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1A1E0ED5-4FD0-44B7-A4DD-B1B7B1873C4A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A70E1C63-E0CD-4D5F-9BEF-5FC558E73786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<sst xmlns="http://schemas.openxmlformats.org/spreadsheetml/2006/main" count="737" uniqueCount="352">
  <si>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</si>
  <si>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</si>
  <si>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</si>
  <si>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</si>
  <si>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</si>
  <si>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</si>
  <si>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</si>
  <si>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</si>
  <si>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</si>
  <si>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</si>
  <si>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</si>
  <si>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</si>
  <si>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</si>
  <si>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</si>
  <si>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</si>
  <si>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</si>
  <si>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</si>
  <si>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</si>
  <si>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</si>
  <si>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</si>
  <si>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</si>
  <si>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</si>
  <si>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</si>
  <si>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</si>
  <si>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</si>
  <si>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</si>
  <si>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</si>
  <si>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</si>
  <si>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</si>
  <si>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</si>
  <si>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</si>
  <si>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</si>
  <si>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</si>
  <si>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</si>
  <si>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</si>
  <si>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</si>
  <si>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</si>
  <si>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</si>
  <si>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</si>
  <si>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</si>
  <si>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</si>
  <si>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</si>
  <si>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</si>
  <si>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 xml:space="preserve">Sportovní 347/2, 602 00 Brno - Královo Pole </t>
  </si>
  <si>
    <t>Rozpočet:</t>
  </si>
  <si>
    <t>Misto</t>
  </si>
  <si>
    <t xml:space="preserve">Oprava sprch a sociálního zázemí </t>
  </si>
  <si>
    <t>STAREZ - SPORT, a.s.</t>
  </si>
  <si>
    <t>Křídlovická 911/34</t>
  </si>
  <si>
    <t>Brno - Staré Brno</t>
  </si>
  <si>
    <t>60300</t>
  </si>
  <si>
    <t>26932211</t>
  </si>
  <si>
    <t>CZ26932211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</si>
  <si>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</si>
  <si>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</si>
  <si>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</si>
  <si>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</si>
  <si>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</si>
  <si>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</si>
  <si>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</si>
  <si>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</si>
  <si>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</si>
  <si>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</si>
  <si>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</si>
  <si>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</si>
  <si>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</si>
  <si>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</si>
  <si>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</si>
  <si>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</si>
  <si>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</si>
  <si>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</si>
  <si>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</si>
  <si>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</si>
  <si>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</si>
  <si>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</si>
  <si>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</si>
  <si>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</si>
  <si>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</si>
  <si>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</si>
  <si>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</si>
  <si>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</si>
  <si>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</si>
  <si>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</si>
  <si>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</si>
  <si>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</si>
  <si>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</si>
  <si>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</si>
  <si>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</si>
  <si>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</si>
  <si>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</si>
  <si>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</si>
  <si>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</si>
  <si>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</si>
  <si>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</si>
  <si>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</si>
  <si>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</si>
  <si>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</si>
  <si>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</si>
  <si>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</si>
  <si>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</si>
  <si>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</si>
  <si>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</si>
  <si>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</si>
  <si>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</si>
  <si>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</si>
  <si>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</si>
  <si>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</si>
  <si>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</si>
  <si>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</si>
  <si>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</si>
  <si>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</si>
  <si>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</si>
  <si>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</si>
  <si>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</si>
  <si>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</si>
  <si>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</si>
  <si>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</si>
  <si>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</si>
  <si>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</si>
  <si>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342255024T00</t>
  </si>
  <si>
    <t>Zdění příčky z tvárnic pórobetonových, tloušťky 100 mm</t>
  </si>
  <si>
    <t>m2</t>
  </si>
  <si>
    <t>POL1_0</t>
  </si>
  <si>
    <t>POP</t>
  </si>
  <si>
    <t>(1,1*3,3) + (1,2*3,3) - 1,89 wc</t>
  </si>
  <si>
    <t>(0,88*3,3) úklid</t>
  </si>
  <si>
    <t>595310554R</t>
  </si>
  <si>
    <t>Příčkovka Klasik 100 hladká P2-500, 599 x 100 x 249 mm, Pórobetonové tvárnice, prořez 10%</t>
  </si>
  <si>
    <t>POL3_0</t>
  </si>
  <si>
    <t>59321898R</t>
  </si>
  <si>
    <t>Překlad pórobetonový 100-1250 nenosný, 1250 x 100 x 249 mm</t>
  </si>
  <si>
    <t>kus</t>
  </si>
  <si>
    <t>342941111R00</t>
  </si>
  <si>
    <t>Připojení příček ke stáv.konstr. kotvou na hmožd.</t>
  </si>
  <si>
    <t>m</t>
  </si>
  <si>
    <t>416021121R00</t>
  </si>
  <si>
    <t>Podhledy SDK, kovová.kce CD , 1x deska RBI H2 12,5 mm</t>
  </si>
  <si>
    <t>soubor</t>
  </si>
  <si>
    <t>Následná oprava SDK podhledu po vybourání a nálsedném posunu pórobetonových příček. Následné montáži a přesunu nového stropního osvětlení. Doplnění SDK konstrukce, přetmelení.</t>
  </si>
  <si>
    <t>602011141RU3</t>
  </si>
  <si>
    <t>Omítka na stěnách štuková vápenná vnitřní, ručně, 2x nanášený, celková tloušťka vrstvy 4 mm</t>
  </si>
  <si>
    <t>výpočet:</t>
  </si>
  <si>
    <t>(2,9*1,1*2) + (4*1,1*2) sprchy</t>
  </si>
  <si>
    <t>(1,1*1,1*4) wc</t>
  </si>
  <si>
    <t>(0,9*1,1*2) + (0,88*1,1*2) úklid</t>
  </si>
  <si>
    <t/>
  </si>
  <si>
    <t>- 17,2836 odpočet</t>
  </si>
  <si>
    <t>602011191R00</t>
  </si>
  <si>
    <t xml:space="preserve">Podkladní nátěr na stěnách pod tenkovrstvé omítky </t>
  </si>
  <si>
    <t>612481211RT2</t>
  </si>
  <si>
    <t>Montáž výztužné sítě (perlinky) do stěrky - vnitřní stěny, včetně výztužné sítě a stěrkového tmelu Baumit</t>
  </si>
  <si>
    <t>(2,9*3,3*2) + (4*3,3*2) sprchy</t>
  </si>
  <si>
    <t>(1,1*3,3*4) wc</t>
  </si>
  <si>
    <t>(0,9*3,3*2) + (0,88*3,3*2 ) úklid</t>
  </si>
  <si>
    <t>632411904R00</t>
  </si>
  <si>
    <t xml:space="preserve">Penetrace savých podkladů </t>
  </si>
  <si>
    <t>632411105RT1</t>
  </si>
  <si>
    <t xml:space="preserve">Samonivelační stěrka, ruční zpracování tl. 5 mm, samonivelační polymercementová stěrka </t>
  </si>
  <si>
    <t>(2,9*4) + (1,1*1,1) + (0,88*0,9) + (0,85*0,98) + (3,05*1,7) + (1,85*1,3)</t>
  </si>
  <si>
    <t>632441491R00</t>
  </si>
  <si>
    <t>Broušení anhydritových potěrů - odstranění šlemu</t>
  </si>
  <si>
    <t>631416213R00</t>
  </si>
  <si>
    <t>Mazanina betonová, tloušťka 12 - 24 cm</t>
  </si>
  <si>
    <t>m3</t>
  </si>
  <si>
    <t>Nová mazanina v místech uložení a prostupů kanalizačního potrubí</t>
  </si>
  <si>
    <t>(5*0,3*0,15)</t>
  </si>
  <si>
    <t>642942111RT3</t>
  </si>
  <si>
    <t>Osazení zárubní dveřních ocelových, pl. do 2,5 m2, včetně dodávky zárubně 700 x 1970 x 100 mm</t>
  </si>
  <si>
    <t>642942111RT5</t>
  </si>
  <si>
    <t>Osazení zárubní dveřních ocelových, pl. do 2,5 m2, včetně dodávky zárubně 900 x 1970 x 100 mm</t>
  </si>
  <si>
    <t>642942111RT4</t>
  </si>
  <si>
    <t>Osazení zárubní dveřních ocelových, pl. do 2,5 m2, včetně dodávky zárubně 800 x 1970 x 100 mm</t>
  </si>
  <si>
    <t>64-902</t>
  </si>
  <si>
    <t>D+M dveří 800*1970 mm včetně kování, HPL plné, barva bílá</t>
  </si>
  <si>
    <t>64-901</t>
  </si>
  <si>
    <t xml:space="preserve">D+M dveří 700*1970 mm včetně kování , HPL plné, barva bílá </t>
  </si>
  <si>
    <t xml:space="preserve">kus </t>
  </si>
  <si>
    <t xml:space="preserve">D+M dveří 900*1970 mm včetně kování , HPL plné, barva bílá </t>
  </si>
  <si>
    <t>998766201R00</t>
  </si>
  <si>
    <t>Přesun hmot pro truhlářské konstr., výšky do 6 m</t>
  </si>
  <si>
    <t>941955004R00</t>
  </si>
  <si>
    <t>Lešení lehké pomocné, výška podlahy do 3,5 m</t>
  </si>
  <si>
    <t>22,96</t>
  </si>
  <si>
    <t>20,46*0,3</t>
  </si>
  <si>
    <t>54,3144*0,3</t>
  </si>
  <si>
    <t>962032551R00</t>
  </si>
  <si>
    <t>Bourání zdiva z pórobetonových tvárnic, tl. 200 mm</t>
  </si>
  <si>
    <t>(2,9*3,3*0,2) - 0,3546</t>
  </si>
  <si>
    <t>965081713R00</t>
  </si>
  <si>
    <t>Bourání dlažeb keramických tl.10 mm, nad 1 m2</t>
  </si>
  <si>
    <t>(2,9*5,05) sprchy</t>
  </si>
  <si>
    <t>(0,88*1,82) úklid</t>
  </si>
  <si>
    <t>965081702R00</t>
  </si>
  <si>
    <t xml:space="preserve">Bourání soklíků z dlažeb keramických </t>
  </si>
  <si>
    <t>Bourání soklíků v místnostech chodby. Dále bude provedeno vybourání soklíku v místnostech sprchy. Sokl je vyhotoven z pórobetonových tvárnic tl. 100 mm.</t>
  </si>
  <si>
    <t>968061125R00</t>
  </si>
  <si>
    <t>Vyvěšení dřevěných a plastových dveřních křídel pl. do 2 m2</t>
  </si>
  <si>
    <t>968072455R00</t>
  </si>
  <si>
    <t>Vybourání kovových dveřních zárubní pl. do 2 m2</t>
  </si>
  <si>
    <t>ks</t>
  </si>
  <si>
    <t>965048150R00</t>
  </si>
  <si>
    <t>Dočištění povrchu po vybourání dlažeb a obkladů</t>
  </si>
  <si>
    <t>(21,7066+38,5618)</t>
  </si>
  <si>
    <t>978059531R00</t>
  </si>
  <si>
    <t>Odsekání vnitřních obkladů stěn nad 2 m2</t>
  </si>
  <si>
    <t>(1,066*2,3) + (0,88*2,3) + (1,82*2,3) úklid</t>
  </si>
  <si>
    <t>(5,05*2,3*2) + (2,9*2,3) sprchy</t>
  </si>
  <si>
    <t>965043431R00</t>
  </si>
  <si>
    <t>Bourání podkladů bet., potěr tl. 15 cm, pl. 4 m2</t>
  </si>
  <si>
    <t>784402801R00</t>
  </si>
  <si>
    <t>Odstranění malby oškrábáním v místnosti H do 3,8 m</t>
  </si>
  <si>
    <t>(1,066*1) + (0,88*1) + (1,82*1) + (0,88*1) úklid</t>
  </si>
  <si>
    <t>odpočet ploch dveří a oken celkem 9,6066 m2.</t>
  </si>
  <si>
    <t>971033531R00</t>
  </si>
  <si>
    <t>Vybourání otv. zeď cihel. pl.1 m2, tl.10 cm, MVC</t>
  </si>
  <si>
    <t>Vybourání otvoru z důvodu instalace nových ocelových zárubní šířky 850 mm, v místnosti úklidu.</t>
  </si>
  <si>
    <t>974031157R00</t>
  </si>
  <si>
    <t>Vysekání rýh ve zdi cihelné 15 x 30 cm</t>
  </si>
  <si>
    <t>Přesun sprchové baterie podomítkové včetně vysekání rýh, které budou sloužit k uložení vodovodního potrubí.</t>
  </si>
  <si>
    <t>979081111R00</t>
  </si>
  <si>
    <t>Odvoz suti a vybour. hmot na skládku do 1 km</t>
  </si>
  <si>
    <t>t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</si>
  <si>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</si>
  <si>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</si>
  <si>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</si>
  <si>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</si>
  <si>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</si>
  <si>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</si>
  <si>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999281145R00</t>
  </si>
  <si>
    <t>Přesun hmot pro opravy a údržbu do v. 6 m, nošením</t>
  </si>
  <si>
    <t>711212005RT1</t>
  </si>
  <si>
    <t>Hydroizolace podlah a stěn včetně penetrace, tl. 3 mm</t>
  </si>
  <si>
    <t>- 5,67 odpočet</t>
  </si>
  <si>
    <t>711212601R00</t>
  </si>
  <si>
    <t>Utěsnění detailů při stěrkových hydroizolacích, těsnicí pás do spoje podlaha - stěna</t>
  </si>
  <si>
    <t>711212602R00</t>
  </si>
  <si>
    <t>Utěsnění detailů při stěrkových hydroizolacích, těsnicí roh vnější, vnitřní do spoje podlaha-stěna</t>
  </si>
  <si>
    <t>998711201R00</t>
  </si>
  <si>
    <t>Přesun hmot pro izolace proti vodě, výšky do 6 m</t>
  </si>
  <si>
    <t>721176105R00</t>
  </si>
  <si>
    <t>Potrubí HT připojovací, D 110 x 2,7 mm, včetně tvarovek</t>
  </si>
  <si>
    <t>721175309T00</t>
  </si>
  <si>
    <t>Montáž potrubí kanalizace připojovací do D 110 mm</t>
  </si>
  <si>
    <t>721176103R00</t>
  </si>
  <si>
    <t xml:space="preserve">Potrubí HT připojovací, D 50 x 1,8 mm, včetně tvarovek </t>
  </si>
  <si>
    <t>721175305T00</t>
  </si>
  <si>
    <t>Montáž potrubí kanalizace připojovací do D 50 mm</t>
  </si>
  <si>
    <t>721290111T00</t>
  </si>
  <si>
    <t>Zkouška těsnosti kanalizace vodou do DN 125 mm</t>
  </si>
  <si>
    <t>998721101R00</t>
  </si>
  <si>
    <t>Přesun hmot pro vnitřní kanalizaci, výšky do 6 m</t>
  </si>
  <si>
    <t>721213041RT3</t>
  </si>
  <si>
    <t>Montáž sprchového odtokového žlabu, s betonáží prostoru, s dodávkou betonové směsi, standardní výška odtoku</t>
  </si>
  <si>
    <t>721-901</t>
  </si>
  <si>
    <t xml:space="preserve">Sprchový žlab nerez, lesk, min. 48l/min, šířka 700 mm </t>
  </si>
  <si>
    <t>722171215R00</t>
  </si>
  <si>
    <t>Potrubí plastové PE-HD vodovodní, D 50 x 4,6 mm</t>
  </si>
  <si>
    <t>Úprava vodovodního řádu sprchové baterie 2x. Rozvody vodovodního řádu WC místnosti.</t>
  </si>
  <si>
    <t>722176116R00</t>
  </si>
  <si>
    <t>Montáž plastového vodovodního potrubí, polyfuzně svařovaného, D 50 mm</t>
  </si>
  <si>
    <t>722181116R00</t>
  </si>
  <si>
    <t xml:space="preserve">Ochrana potrubí plstěnými pásy DN 65 mm, D+M </t>
  </si>
  <si>
    <t>998722101R00</t>
  </si>
  <si>
    <t>Přesun hmot pro vnitřní vodovod, výšky do 6 m</t>
  </si>
  <si>
    <t>722280108R00</t>
  </si>
  <si>
    <t>Tlaková zkouška vodovodního potrubí DN 50 mm</t>
  </si>
  <si>
    <t>725840850R00</t>
  </si>
  <si>
    <t>Demontáž baterie sprchové podomítkové , ventil sprchový tlačný, hlavice</t>
  </si>
  <si>
    <t>725820801R00</t>
  </si>
  <si>
    <t xml:space="preserve">Demontáž baterie nástěnné </t>
  </si>
  <si>
    <t>72599001</t>
  </si>
  <si>
    <t xml:space="preserve">Demontáž zařizovacích předmětů , ostatní </t>
  </si>
  <si>
    <t>Demontáž zařizovacích předmětů - sprchové držáky, atd...</t>
  </si>
  <si>
    <t>725100001RA0</t>
  </si>
  <si>
    <t>Umyvadlo, baterie, zápachová uzávěrka</t>
  </si>
  <si>
    <t>725330820R00</t>
  </si>
  <si>
    <t xml:space="preserve">Demontáž výlevky </t>
  </si>
  <si>
    <t>722190901R00</t>
  </si>
  <si>
    <t xml:space="preserve">Uzavření vodovodního potrubí při opravě, zátka montážní, záslepka </t>
  </si>
  <si>
    <t>Při opravě bude provedeno zaslepení sprchové baterie 2x.</t>
  </si>
  <si>
    <t>725119110R00</t>
  </si>
  <si>
    <t>Montáž splachovací nádrže Kombifix pro WC</t>
  </si>
  <si>
    <t>998725201R00</t>
  </si>
  <si>
    <t>Přesun hmot pro zařizovací předměty, výšky do 6 m</t>
  </si>
  <si>
    <t>28696750R</t>
  </si>
  <si>
    <t>Modul-WC Kombifix Eco UP320 ovládání zepředu, h 1080 mm, WC set</t>
  </si>
  <si>
    <t>725-901</t>
  </si>
  <si>
    <t>Zpětná montáž zařizovacích předmětů, baterie, výlevka, sprchové sety</t>
  </si>
  <si>
    <t>771101210R00</t>
  </si>
  <si>
    <t>Penetrace podkladu pod dlažby</t>
  </si>
  <si>
    <t>771575118RT2</t>
  </si>
  <si>
    <t>Montáž podlah keram.,hladké, tmel, 600x600 mm, (lep), (sp)</t>
  </si>
  <si>
    <t>59761005R</t>
  </si>
  <si>
    <t xml:space="preserve">Dlaždice 600 x 600 x 10 mm , přípočet 15% prořez </t>
  </si>
  <si>
    <t>Dlažba s protiskluzovou úpravou, min. R10, barva světle šedá , otěruvzdornost PEI 4, jakost 1.</t>
  </si>
  <si>
    <t>998771201R00</t>
  </si>
  <si>
    <t>Přesun hmot pro podlahy z dlaždic, výšky do 6 m</t>
  </si>
  <si>
    <t>781101210RT4</t>
  </si>
  <si>
    <t xml:space="preserve">Penetrace podkladu pod obklady, penetrační nátěr </t>
  </si>
  <si>
    <t>(1,1*2,3*4) - 1,89 wc</t>
  </si>
  <si>
    <t>(0,9*2,3*2) + (0,88*2,3*2) - 1,68 úklid</t>
  </si>
  <si>
    <t>781475120RT2</t>
  </si>
  <si>
    <t>Obklad vnitřní stěn keramický, do tmele, do 300 x 600 mm, (lep), (sp)</t>
  </si>
  <si>
    <t>781491001RT1</t>
  </si>
  <si>
    <t>Montáž lišt k obkladům, rohových, koutových i dilatačních</t>
  </si>
  <si>
    <t>597813740R</t>
  </si>
  <si>
    <t xml:space="preserve">Obkládačka 300 x 600 mm , přípočet 15% prořez </t>
  </si>
  <si>
    <t>Obklad barva bílošedá , jakost 1.</t>
  </si>
  <si>
    <t>998781201R00</t>
  </si>
  <si>
    <t>Přesun hmot pro obklady keramické, výšky do 6 m</t>
  </si>
  <si>
    <t>784191101R00</t>
  </si>
  <si>
    <t>Penetrace podkladu univerzální Primalex 1x</t>
  </si>
  <si>
    <t>(2,9*1,1*2) + (4*1,1*2) + (2,9*4) sprchy</t>
  </si>
  <si>
    <t>(1,1*1,1*4) + (1,1*1,1) wc</t>
  </si>
  <si>
    <t>(0,9*0,88*4) + (0,9*0,88) úklid</t>
  </si>
  <si>
    <t>- 22,9536 odpočet</t>
  </si>
  <si>
    <t>784195112R00</t>
  </si>
  <si>
    <t>Malba Primalex Standard, bílá, bez penetrace, 2 x</t>
  </si>
  <si>
    <t>M21-901</t>
  </si>
  <si>
    <t>Úprava elektroinstalace , D+M</t>
  </si>
  <si>
    <t>Úprava rozvodů elektroinstalace místností, kde bude provedeno posunutí a změna pozic vypínačů. Dále bude provedena D+M nových vypínačů včetně zřízení nových tras elektroinstalace. Montáž nových stropních svítidel, které budou instalovány v prostorech sprch, wc, úklid, chodby.</t>
  </si>
  <si>
    <t>210901</t>
  </si>
  <si>
    <t>Svítidlo LED technické stropní přisazené</t>
  </si>
  <si>
    <t>005121010R</t>
  </si>
  <si>
    <t>Vybudování zařízení staveniště</t>
  </si>
  <si>
    <t>Soubor</t>
  </si>
  <si>
    <t>005121030R</t>
  </si>
  <si>
    <t>Odstranění zařízení staveniště</t>
  </si>
  <si>
    <t>(2,9*3,3) - 2,1 sprchy</t>
  </si>
  <si>
    <t>(3,05*3,3) + (1,7*3,3) + (1,2*3,3) + (1,2*3,3) + (1,0*3,3) + (0,98*3,3) + (0,85*3,3) + (3,98*3,3) chodba</t>
  </si>
  <si>
    <t>omítky na stropech</t>
  </si>
  <si>
    <t>zdění příček</t>
  </si>
  <si>
    <t>omítky</t>
  </si>
  <si>
    <t>Bourání zdiva z pórobetonových tvárnic Ytong tl. 200 mm.</t>
  </si>
  <si>
    <t>Nejedná se o nosnou část konstrukce zázemí kluziště Lužánky.</t>
  </si>
  <si>
    <t>Bourání dlažeb v místnostech sprchy, chodba, úklid.</t>
  </si>
  <si>
    <t>(3*1,82) chodba</t>
  </si>
  <si>
    <t>Bourání obkladů v místnostech sprchy, úklid.</t>
  </si>
  <si>
    <t>Bourání podkladů z důvodu napojení odpadního potrubí odtokového kanálku, nové napojení WC včetně výlevky.</t>
  </si>
  <si>
    <t>Odstranění původní malby v místnostech sprchy, chodba, úklid.</t>
  </si>
  <si>
    <t>(1,82*3,2) + (3,29*3,2) + (1,066*3,2)  chodba</t>
  </si>
  <si>
    <t>(5,05*1*2) + (2,9*1) sprchy</t>
  </si>
  <si>
    <t>Vysekání rýh ve zdivu, které bude sloužit k uložení odpadního potrubí.</t>
  </si>
  <si>
    <t>Propojení WC s výlevkou a napojení na stávající trasu odpadu.</t>
  </si>
  <si>
    <t>(2,9*4) + (1,1*1,1) + (0,88*0,9) + (1,7*3,05) + (1,3*1,85) + (0,98*0,85) podlahy</t>
  </si>
  <si>
    <t>(4*2,3*2) + (2,9*2,3*2) + (1,1*2,3*4) + (0,9*2,3*2) + (0,88*2,3*2) stěny</t>
  </si>
  <si>
    <t>(2,9*2,3*2) + (4*2,3*2) - 2,1 sprchy</t>
  </si>
  <si>
    <t>(3,05*3,3) + (1,7*3,3) + (1,2*3,3) + (1,3*3,3) + (1,0*3,3) + (0,98*3,3) + (0,85*3,3) + (3,88*3,3) + (3,05*1,7) + (1,85*1,3) + (0,85*0,98) chodba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</si>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</sst>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3" xfId="0" applyNumberFormat="1" applyFill="1" applyBorder="1"/>
    <xf numFmtId="3" fontId="0" fillId="5" borderId="1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4" xfId="0" applyFont="1" applyBorder="1" applyAlignment="1">
      <alignment vertical="top" shrinkToFit="1"/>
    </xf>
    <xf numFmtId="174" fontId="17" fillId="0" borderId="34" xfId="0" applyNumberFormat="1" applyFont="1" applyBorder="1" applyAlignment="1">
      <alignment vertical="top" shrinkToFit="1"/>
    </xf>
    <xf numFmtId="174" fontId="18" fillId="0" borderId="0" xfId="0" applyNumberFormat="1" applyFont="1" applyBorder="1" applyAlignment="1">
      <alignment vertical="top" wrapText="1" shrinkToFit="1"/>
    </xf>
    <xf numFmtId="174" fontId="0" fillId="3" borderId="38" xfId="0" applyNumberFormat="1" applyFill="1" applyBorder="1" applyAlignment="1">
      <alignment vertical="top" shrinkToFit="1"/>
    </xf>
    <xf numFmtId="174" fontId="18" fillId="0" borderId="34" xfId="0" applyNumberFormat="1" applyFont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5" xfId="0" applyNumberFormat="1" applyFont="1" applyBorder="1" applyAlignment="1">
      <alignment vertical="top" wrapText="1" shrinkToFit="1"/>
    </xf>
    <xf numFmtId="4" fontId="0" fillId="3" borderId="38" xfId="0" applyNumberFormat="1" applyFill="1" applyBorder="1" applyAlignment="1">
      <alignment vertical="top" shrinkToFit="1"/>
    </xf>
    <xf numFmtId="4" fontId="18" fillId="0" borderId="34" xfId="0" applyNumberFormat="1" applyFont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17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4" xfId="0" applyNumberFormat="1" applyFont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CCB136FD-D240-450E-B212-A240ECDC70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7D18-D88B-4382-95D0-119D2BEAFF26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077A-86C4-4E71-AFAE-C395C8307093}">
  <sheetPr codeName="List5112">
    <tabColor rgb="FF66FF66"/>
  </sheetPr>
  <dimension ref="A1:O67"/>
  <sheetViews>
    <sheetView showGridLines="0" topLeftCell="B12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5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5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5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 t="s">
        <v>52</v>
      </c>
      <c r="J6" s="11"/>
    </row>
    <row r="7" spans="1:15" ht="15.75" customHeight="1" x14ac:dyDescent="0.25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5">
      <c r="A16" s="194" t="s">
        <v>23</v>
      </c>
      <c r="B16" s="195" t="s">
        <v>23</v>
      </c>
      <c r="C16" s="56"/>
      <c r="D16" s="57"/>
      <c r="E16" s="80"/>
      <c r="F16" s="81"/>
      <c r="G16" s="80"/>
      <c r="H16" s="81"/>
      <c r="I16" s="80">
        <f>SUMIF(F47:F63,A16,I47:I63)+SUMIF(F47:F63,"PSU",I47:I63)</f>
        <v>0</v>
      </c>
      <c r="J16" s="82"/>
    </row>
    <row r="17" spans="1:10" ht="23.25" customHeight="1" x14ac:dyDescent="0.25">
      <c r="A17" s="194" t="s">
        <v>24</v>
      </c>
      <c r="B17" s="195" t="s">
        <v>24</v>
      </c>
      <c r="C17" s="56"/>
      <c r="D17" s="57"/>
      <c r="E17" s="80"/>
      <c r="F17" s="81"/>
      <c r="G17" s="80"/>
      <c r="H17" s="81"/>
      <c r="I17" s="80">
        <f>SUMIF(F47:F63,A17,I47:I63)</f>
        <v>0</v>
      </c>
      <c r="J17" s="82"/>
    </row>
    <row r="18" spans="1:10" ht="23.25" customHeight="1" x14ac:dyDescent="0.25">
      <c r="A18" s="194" t="s">
        <v>25</v>
      </c>
      <c r="B18" s="195" t="s">
        <v>25</v>
      </c>
      <c r="C18" s="56"/>
      <c r="D18" s="57"/>
      <c r="E18" s="80"/>
      <c r="F18" s="81"/>
      <c r="G18" s="80"/>
      <c r="H18" s="81"/>
      <c r="I18" s="80">
        <f>SUMIF(F47:F63,A18,I47:I63)</f>
        <v>0</v>
      </c>
      <c r="J18" s="82"/>
    </row>
    <row r="19" spans="1:10" ht="23.25" customHeight="1" x14ac:dyDescent="0.25">
      <c r="A19" s="194" t="s">
        <v>90</v>
      </c>
      <c r="B19" s="195" t="s">
        <v>26</v>
      </c>
      <c r="C19" s="56"/>
      <c r="D19" s="57"/>
      <c r="E19" s="80"/>
      <c r="F19" s="81"/>
      <c r="G19" s="80"/>
      <c r="H19" s="81"/>
      <c r="I19" s="80">
        <f>SUMIF(F47:F63,A19,I47:I63)</f>
        <v>0</v>
      </c>
      <c r="J19" s="82"/>
    </row>
    <row r="20" spans="1:10" ht="23.25" customHeight="1" x14ac:dyDescent="0.25">
      <c r="A20" s="194" t="s">
        <v>91</v>
      </c>
      <c r="B20" s="195" t="s">
        <v>27</v>
      </c>
      <c r="C20" s="56"/>
      <c r="D20" s="57"/>
      <c r="E20" s="80"/>
      <c r="F20" s="81"/>
      <c r="G20" s="80"/>
      <c r="H20" s="81"/>
      <c r="I20" s="80">
        <f>SUMIF(F47:F63,A20,I47:I63)</f>
        <v>0</v>
      </c>
      <c r="J20" s="82"/>
    </row>
    <row r="21" spans="1:10" ht="23.25" customHeight="1" x14ac:dyDescent="0.25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hidden="1" customHeight="1" x14ac:dyDescent="0.25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I23*E23/100</f>
        <v>0</v>
      </c>
      <c r="H24" s="86"/>
      <c r="I24" s="86"/>
      <c r="J24" s="60" t="str">
        <f t="shared" si="0"/>
        <v>CZK</v>
      </c>
    </row>
    <row r="25" spans="1:10" ht="23.25" customHeight="1" thickBot="1" x14ac:dyDescent="0.3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hidden="1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I25*E25/100</f>
        <v>0</v>
      </c>
      <c r="H26" s="95"/>
      <c r="I26" s="95"/>
      <c r="J26" s="54" t="str">
        <f t="shared" si="0"/>
        <v>CZK</v>
      </c>
    </row>
    <row r="27" spans="1:10" ht="23.25" hidden="1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customHeight="1" thickBot="1" x14ac:dyDescent="0.3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hidden="1" customHeight="1" thickBot="1" x14ac:dyDescent="0.3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55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45896</v>
      </c>
      <c r="I32" s="37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5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5" t="s">
        <v>15</v>
      </c>
      <c r="C37" s="3"/>
      <c r="D37" s="3"/>
      <c r="E37" s="3"/>
      <c r="F37" s="142"/>
      <c r="G37" s="142"/>
      <c r="H37" s="142"/>
      <c r="I37" s="142"/>
      <c r="J37" s="3"/>
    </row>
    <row r="38" spans="1:10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3" t="str">
        <f>B23</f>
        <v>Základ pro sníženou DPH</v>
      </c>
      <c r="G38" s="143" t="str">
        <f>B25</f>
        <v>Základ pro základní DPH</v>
      </c>
      <c r="H38" s="144" t="s">
        <v>17</v>
      </c>
      <c r="I38" s="145" t="s">
        <v>1</v>
      </c>
      <c r="J38" s="135" t="s">
        <v>0</v>
      </c>
    </row>
    <row r="39" spans="1:10" ht="25.5" hidden="1" customHeight="1" x14ac:dyDescent="0.25">
      <c r="A39" s="130">
        <v>1</v>
      </c>
      <c r="B39" s="136" t="s">
        <v>53</v>
      </c>
      <c r="C39" s="137" t="s">
        <v>46</v>
      </c>
      <c r="D39" s="138"/>
      <c r="E39" s="138"/>
      <c r="F39" s="146">
        <f>'Rozpočet Pol'!AC196</f>
        <v>0</v>
      </c>
      <c r="G39" s="147">
        <f>'Rozpočet Pol'!AD196</f>
        <v>0</v>
      </c>
      <c r="H39" s="148"/>
      <c r="I39" s="149">
        <f>F39+G39+H39</f>
        <v>0</v>
      </c>
      <c r="J39" s="139" t="str">
        <f>IF(_xlfn.SINGLE(CenaCelkemVypocet)=0,"",I39/_xlfn.SINGLE(CenaCelkemVypocet)*100)</f>
        <v/>
      </c>
    </row>
    <row r="40" spans="1:10" ht="25.5" hidden="1" customHeight="1" x14ac:dyDescent="0.25">
      <c r="A40" s="130"/>
      <c r="B40" s="140" t="s">
        <v>54</v>
      </c>
      <c r="C40" s="141"/>
      <c r="D40" s="141"/>
      <c r="E40" s="141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2">
        <f>SUMIF(A39:A39,"=1",I39:I39)</f>
        <v>0</v>
      </c>
      <c r="J40" s="131">
        <f>SUMIF(A39:A39,"=1",J39:J39)</f>
        <v>0</v>
      </c>
    </row>
    <row r="44" spans="1:10" ht="15.6" x14ac:dyDescent="0.3">
      <c r="B44" s="162" t="s">
        <v>56</v>
      </c>
    </row>
    <row r="46" spans="1:10" ht="25.5" customHeight="1" x14ac:dyDescent="0.25">
      <c r="A46" s="163"/>
      <c r="B46" s="169" t="s">
        <v>16</v>
      </c>
      <c r="C46" s="169" t="s">
        <v>5</v>
      </c>
      <c r="D46" s="170"/>
      <c r="E46" s="170"/>
      <c r="F46" s="173" t="s">
        <v>57</v>
      </c>
      <c r="G46" s="173"/>
      <c r="H46" s="173"/>
      <c r="I46" s="174" t="s">
        <v>28</v>
      </c>
      <c r="J46" s="174"/>
    </row>
    <row r="47" spans="1:10" ht="25.5" customHeight="1" x14ac:dyDescent="0.25">
      <c r="A47" s="164"/>
      <c r="B47" s="175" t="s">
        <v>58</v>
      </c>
      <c r="C47" s="176" t="s">
        <v>59</v>
      </c>
      <c r="D47" s="177"/>
      <c r="E47" s="177"/>
      <c r="F47" s="181" t="s">
        <v>23</v>
      </c>
      <c r="G47" s="182"/>
      <c r="H47" s="182"/>
      <c r="I47" s="183">
        <f>'Rozpočet Pol'!G8</f>
        <v>0</v>
      </c>
      <c r="J47" s="183"/>
    </row>
    <row r="48" spans="1:10" ht="25.5" customHeight="1" x14ac:dyDescent="0.25">
      <c r="A48" s="164"/>
      <c r="B48" s="167" t="s">
        <v>60</v>
      </c>
      <c r="C48" s="166" t="s">
        <v>61</v>
      </c>
      <c r="D48" s="168"/>
      <c r="E48" s="168"/>
      <c r="F48" s="184" t="s">
        <v>23</v>
      </c>
      <c r="G48" s="185"/>
      <c r="H48" s="185"/>
      <c r="I48" s="186">
        <f>'Rozpočet Pol'!G17</f>
        <v>0</v>
      </c>
      <c r="J48" s="186"/>
    </row>
    <row r="49" spans="1:10" ht="25.5" customHeight="1" x14ac:dyDescent="0.25">
      <c r="A49" s="164"/>
      <c r="B49" s="167" t="s">
        <v>62</v>
      </c>
      <c r="C49" s="166" t="s">
        <v>63</v>
      </c>
      <c r="D49" s="168"/>
      <c r="E49" s="168"/>
      <c r="F49" s="184" t="s">
        <v>23</v>
      </c>
      <c r="G49" s="185"/>
      <c r="H49" s="185"/>
      <c r="I49" s="186">
        <f>'Rozpočet Pol'!G20</f>
        <v>0</v>
      </c>
      <c r="J49" s="186"/>
    </row>
    <row r="50" spans="1:10" ht="25.5" customHeight="1" x14ac:dyDescent="0.25">
      <c r="A50" s="164"/>
      <c r="B50" s="167" t="s">
        <v>64</v>
      </c>
      <c r="C50" s="166" t="s">
        <v>65</v>
      </c>
      <c r="D50" s="168"/>
      <c r="E50" s="168"/>
      <c r="F50" s="184" t="s">
        <v>23</v>
      </c>
      <c r="G50" s="185"/>
      <c r="H50" s="185"/>
      <c r="I50" s="186">
        <f>'Rozpočet Pol'!G38</f>
        <v>0</v>
      </c>
      <c r="J50" s="186"/>
    </row>
    <row r="51" spans="1:10" ht="25.5" customHeight="1" x14ac:dyDescent="0.25">
      <c r="A51" s="164"/>
      <c r="B51" s="167" t="s">
        <v>66</v>
      </c>
      <c r="C51" s="166" t="s">
        <v>67</v>
      </c>
      <c r="D51" s="168"/>
      <c r="E51" s="168"/>
      <c r="F51" s="184" t="s">
        <v>23</v>
      </c>
      <c r="G51" s="185"/>
      <c r="H51" s="185"/>
      <c r="I51" s="186">
        <f>'Rozpočet Pol'!G49</f>
        <v>0</v>
      </c>
      <c r="J51" s="186"/>
    </row>
    <row r="52" spans="1:10" ht="25.5" customHeight="1" x14ac:dyDescent="0.25">
      <c r="A52" s="164"/>
      <c r="B52" s="167" t="s">
        <v>68</v>
      </c>
      <c r="C52" s="166" t="s">
        <v>69</v>
      </c>
      <c r="D52" s="168"/>
      <c r="E52" s="168"/>
      <c r="F52" s="184" t="s">
        <v>23</v>
      </c>
      <c r="G52" s="185"/>
      <c r="H52" s="185"/>
      <c r="I52" s="186">
        <f>'Rozpočet Pol'!G57</f>
        <v>0</v>
      </c>
      <c r="J52" s="186"/>
    </row>
    <row r="53" spans="1:10" ht="25.5" customHeight="1" x14ac:dyDescent="0.25">
      <c r="A53" s="164"/>
      <c r="B53" s="167" t="s">
        <v>70</v>
      </c>
      <c r="C53" s="166" t="s">
        <v>71</v>
      </c>
      <c r="D53" s="168"/>
      <c r="E53" s="168"/>
      <c r="F53" s="184" t="s">
        <v>23</v>
      </c>
      <c r="G53" s="185"/>
      <c r="H53" s="185"/>
      <c r="I53" s="186">
        <f>'Rozpočet Pol'!G65</f>
        <v>0</v>
      </c>
      <c r="J53" s="186"/>
    </row>
    <row r="54" spans="1:10" ht="25.5" customHeight="1" x14ac:dyDescent="0.25">
      <c r="A54" s="164"/>
      <c r="B54" s="167" t="s">
        <v>72</v>
      </c>
      <c r="C54" s="166" t="s">
        <v>73</v>
      </c>
      <c r="D54" s="168"/>
      <c r="E54" s="168"/>
      <c r="F54" s="184" t="s">
        <v>23</v>
      </c>
      <c r="G54" s="185"/>
      <c r="H54" s="185"/>
      <c r="I54" s="186">
        <f>'Rozpočet Pol'!G117</f>
        <v>0</v>
      </c>
      <c r="J54" s="186"/>
    </row>
    <row r="55" spans="1:10" ht="25.5" customHeight="1" x14ac:dyDescent="0.25">
      <c r="A55" s="164"/>
      <c r="B55" s="167" t="s">
        <v>74</v>
      </c>
      <c r="C55" s="166" t="s">
        <v>75</v>
      </c>
      <c r="D55" s="168"/>
      <c r="E55" s="168"/>
      <c r="F55" s="184" t="s">
        <v>24</v>
      </c>
      <c r="G55" s="185"/>
      <c r="H55" s="185"/>
      <c r="I55" s="186">
        <f>'Rozpočet Pol'!G119</f>
        <v>0</v>
      </c>
      <c r="J55" s="186"/>
    </row>
    <row r="56" spans="1:10" ht="25.5" customHeight="1" x14ac:dyDescent="0.25">
      <c r="A56" s="164"/>
      <c r="B56" s="167" t="s">
        <v>76</v>
      </c>
      <c r="C56" s="166" t="s">
        <v>77</v>
      </c>
      <c r="D56" s="168"/>
      <c r="E56" s="168"/>
      <c r="F56" s="184" t="s">
        <v>24</v>
      </c>
      <c r="G56" s="185"/>
      <c r="H56" s="185"/>
      <c r="I56" s="186">
        <f>'Rozpočet Pol'!G130</f>
        <v>0</v>
      </c>
      <c r="J56" s="186"/>
    </row>
    <row r="57" spans="1:10" ht="25.5" customHeight="1" x14ac:dyDescent="0.25">
      <c r="A57" s="164"/>
      <c r="B57" s="167" t="s">
        <v>78</v>
      </c>
      <c r="C57" s="166" t="s">
        <v>79</v>
      </c>
      <c r="D57" s="168"/>
      <c r="E57" s="168"/>
      <c r="F57" s="184" t="s">
        <v>24</v>
      </c>
      <c r="G57" s="185"/>
      <c r="H57" s="185"/>
      <c r="I57" s="186">
        <f>'Rozpočet Pol'!G139</f>
        <v>0</v>
      </c>
      <c r="J57" s="186"/>
    </row>
    <row r="58" spans="1:10" ht="25.5" customHeight="1" x14ac:dyDescent="0.25">
      <c r="A58" s="164"/>
      <c r="B58" s="167" t="s">
        <v>80</v>
      </c>
      <c r="C58" s="166" t="s">
        <v>81</v>
      </c>
      <c r="D58" s="168"/>
      <c r="E58" s="168"/>
      <c r="F58" s="184" t="s">
        <v>24</v>
      </c>
      <c r="G58" s="185"/>
      <c r="H58" s="185"/>
      <c r="I58" s="186">
        <f>'Rozpočet Pol'!G146</f>
        <v>0</v>
      </c>
      <c r="J58" s="186"/>
    </row>
    <row r="59" spans="1:10" ht="25.5" customHeight="1" x14ac:dyDescent="0.25">
      <c r="A59" s="164"/>
      <c r="B59" s="167" t="s">
        <v>82</v>
      </c>
      <c r="C59" s="166" t="s">
        <v>83</v>
      </c>
      <c r="D59" s="168"/>
      <c r="E59" s="168"/>
      <c r="F59" s="184" t="s">
        <v>24</v>
      </c>
      <c r="G59" s="185"/>
      <c r="H59" s="185"/>
      <c r="I59" s="186">
        <f>'Rozpočet Pol'!G159</f>
        <v>0</v>
      </c>
      <c r="J59" s="186"/>
    </row>
    <row r="60" spans="1:10" ht="25.5" customHeight="1" x14ac:dyDescent="0.25">
      <c r="A60" s="164"/>
      <c r="B60" s="167" t="s">
        <v>84</v>
      </c>
      <c r="C60" s="166" t="s">
        <v>85</v>
      </c>
      <c r="D60" s="168"/>
      <c r="E60" s="168"/>
      <c r="F60" s="184" t="s">
        <v>24</v>
      </c>
      <c r="G60" s="185"/>
      <c r="H60" s="185"/>
      <c r="I60" s="186">
        <f>'Rozpočet Pol'!G167</f>
        <v>0</v>
      </c>
      <c r="J60" s="186"/>
    </row>
    <row r="61" spans="1:10" ht="25.5" customHeight="1" x14ac:dyDescent="0.25">
      <c r="A61" s="164"/>
      <c r="B61" s="167" t="s">
        <v>86</v>
      </c>
      <c r="C61" s="166" t="s">
        <v>87</v>
      </c>
      <c r="D61" s="168"/>
      <c r="E61" s="168"/>
      <c r="F61" s="184" t="s">
        <v>24</v>
      </c>
      <c r="G61" s="185"/>
      <c r="H61" s="185"/>
      <c r="I61" s="186">
        <f>'Rozpočet Pol'!G178</f>
        <v>0</v>
      </c>
      <c r="J61" s="186"/>
    </row>
    <row r="62" spans="1:10" ht="25.5" customHeight="1" x14ac:dyDescent="0.25">
      <c r="A62" s="164"/>
      <c r="B62" s="167" t="s">
        <v>88</v>
      </c>
      <c r="C62" s="166" t="s">
        <v>89</v>
      </c>
      <c r="D62" s="168"/>
      <c r="E62" s="168"/>
      <c r="F62" s="184" t="s">
        <v>25</v>
      </c>
      <c r="G62" s="185"/>
      <c r="H62" s="185"/>
      <c r="I62" s="186">
        <f>'Rozpočet Pol'!G188</f>
        <v>0</v>
      </c>
      <c r="J62" s="186"/>
    </row>
    <row r="63" spans="1:10" ht="25.5" customHeight="1" x14ac:dyDescent="0.25">
      <c r="A63" s="164"/>
      <c r="B63" s="178" t="s">
        <v>90</v>
      </c>
      <c r="C63" s="179" t="s">
        <v>26</v>
      </c>
      <c r="D63" s="180"/>
      <c r="E63" s="180"/>
      <c r="F63" s="187" t="s">
        <v>90</v>
      </c>
      <c r="G63" s="188"/>
      <c r="H63" s="188"/>
      <c r="I63" s="189">
        <f>'Rozpočet Pol'!G192</f>
        <v>0</v>
      </c>
      <c r="J63" s="189"/>
    </row>
    <row r="64" spans="1:10" ht="25.5" customHeight="1" x14ac:dyDescent="0.25">
      <c r="A64" s="165"/>
      <c r="B64" s="171" t="s">
        <v>1</v>
      </c>
      <c r="C64" s="171"/>
      <c r="D64" s="172"/>
      <c r="E64" s="172"/>
      <c r="F64" s="190"/>
      <c r="G64" s="191"/>
      <c r="H64" s="191"/>
      <c r="I64" s="192">
        <f>SUM(I47:I63)</f>
        <v>0</v>
      </c>
      <c r="J64" s="192"/>
    </row>
    <row r="65" spans="6:10" x14ac:dyDescent="0.25">
      <c r="F65" s="193"/>
      <c r="G65" s="129"/>
      <c r="H65" s="193"/>
      <c r="I65" s="129"/>
      <c r="J65" s="129"/>
    </row>
    <row r="66" spans="6:10" x14ac:dyDescent="0.25">
      <c r="F66" s="193"/>
      <c r="G66" s="129"/>
      <c r="H66" s="193"/>
      <c r="I66" s="129"/>
      <c r="J66" s="129"/>
    </row>
    <row r="67" spans="6:10" x14ac:dyDescent="0.25">
      <c r="F67" s="193"/>
      <c r="G67" s="129"/>
      <c r="H67" s="193"/>
      <c r="I67" s="129"/>
      <c r="J67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75">
    <mergeCell ref="I63:J63"/>
    <mergeCell ref="C63:E63"/>
    <mergeCell ref="I64:J64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4F34-17A9-4490-81F7-55A8B3C89907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89B8-5C3E-41F0-9957-C2FE60F8C850}">
  <sheetPr>
    <outlinePr summaryBelow="0"/>
  </sheetPr>
  <dimension ref="A1:BH206"/>
  <sheetViews>
    <sheetView tabSelected="1" topLeftCell="A144"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  <col min="53" max="53" width="73.44140625" customWidth="1"/>
  </cols>
  <sheetData>
    <row r="1" spans="1:60" ht="15.75" customHeight="1" x14ac:dyDescent="0.3">
      <c r="A1" s="196" t="s">
        <v>6</v>
      </c>
      <c r="B1" s="196"/>
      <c r="C1" s="196"/>
      <c r="D1" s="196"/>
      <c r="E1" s="196"/>
      <c r="F1" s="196"/>
      <c r="G1" s="196"/>
      <c r="AE1" t="s">
        <v>93</v>
      </c>
    </row>
    <row r="2" spans="1:60" ht="25.05" customHeight="1" x14ac:dyDescent="0.25">
      <c r="A2" s="203" t="s">
        <v>92</v>
      </c>
      <c r="B2" s="197"/>
      <c r="C2" s="198" t="s">
        <v>46</v>
      </c>
      <c r="D2" s="199"/>
      <c r="E2" s="199"/>
      <c r="F2" s="199"/>
      <c r="G2" s="205"/>
      <c r="AE2" t="s">
        <v>94</v>
      </c>
    </row>
    <row r="3" spans="1:60" ht="25.05" customHeight="1" x14ac:dyDescent="0.25">
      <c r="A3" s="204" t="s">
        <v>7</v>
      </c>
      <c r="B3" s="202"/>
      <c r="C3" s="200" t="s">
        <v>43</v>
      </c>
      <c r="D3" s="201"/>
      <c r="E3" s="201"/>
      <c r="F3" s="201"/>
      <c r="G3" s="206"/>
      <c r="AE3" t="s">
        <v>95</v>
      </c>
    </row>
    <row r="4" spans="1:60" ht="25.05" hidden="1" customHeight="1" x14ac:dyDescent="0.25">
      <c r="A4" s="204" t="s">
        <v>8</v>
      </c>
      <c r="B4" s="202"/>
      <c r="C4" s="200"/>
      <c r="D4" s="201"/>
      <c r="E4" s="201"/>
      <c r="F4" s="201"/>
      <c r="G4" s="206"/>
      <c r="AE4" t="s">
        <v>96</v>
      </c>
    </row>
    <row r="5" spans="1:60" hidden="1" x14ac:dyDescent="0.25">
      <c r="A5" s="207" t="s">
        <v>97</v>
      </c>
      <c r="B5" s="208"/>
      <c r="C5" s="209"/>
      <c r="D5" s="210"/>
      <c r="E5" s="210"/>
      <c r="F5" s="210"/>
      <c r="G5" s="211"/>
      <c r="AE5" t="s">
        <v>98</v>
      </c>
    </row>
    <row r="7" spans="1:60" ht="39.6" x14ac:dyDescent="0.25">
      <c r="A7" s="217" t="s">
        <v>99</v>
      </c>
      <c r="B7" s="218" t="s">
        <v>100</v>
      </c>
      <c r="C7" s="218" t="s">
        <v>101</v>
      </c>
      <c r="D7" s="217" t="s">
        <v>102</v>
      </c>
      <c r="E7" s="217" t="s">
        <v>103</v>
      </c>
      <c r="F7" s="212" t="s">
        <v>104</v>
      </c>
      <c r="G7" s="239" t="s">
        <v>28</v>
      </c>
      <c r="H7" s="240" t="s">
        <v>29</v>
      </c>
      <c r="I7" s="240" t="s">
        <v>105</v>
      </c>
      <c r="J7" s="240" t="s">
        <v>30</v>
      </c>
      <c r="K7" s="240" t="s">
        <v>106</v>
      </c>
      <c r="L7" s="240" t="s">
        <v>107</v>
      </c>
      <c r="M7" s="240" t="s">
        <v>108</v>
      </c>
      <c r="N7" s="240" t="s">
        <v>109</v>
      </c>
      <c r="O7" s="240" t="s">
        <v>110</v>
      </c>
      <c r="P7" s="240" t="s">
        <v>111</v>
      </c>
      <c r="Q7" s="240" t="s">
        <v>112</v>
      </c>
      <c r="R7" s="240" t="s">
        <v>113</v>
      </c>
      <c r="S7" s="240" t="s">
        <v>114</v>
      </c>
      <c r="T7" s="240" t="s">
        <v>115</v>
      </c>
      <c r="U7" s="220" t="s">
        <v>116</v>
      </c>
    </row>
    <row r="8" spans="1:60" x14ac:dyDescent="0.25">
      <c r="A8" s="241" t="s">
        <v>117</v>
      </c>
      <c r="B8" s="242" t="s">
        <v>58</v>
      </c>
      <c r="C8" s="243" t="s">
        <v>59</v>
      </c>
      <c r="D8" s="219"/>
      <c r="E8" s="244"/>
      <c r="F8" s="245"/>
      <c r="G8" s="245">
        <f>SUMIF(AE9:AE16,"&lt;&gt;NOR",G9:G16)</f>
        <v>0</v>
      </c>
      <c r="H8" s="245"/>
      <c r="I8" s="245">
        <f>SUM(I9:I16)</f>
        <v>0</v>
      </c>
      <c r="J8" s="245"/>
      <c r="K8" s="245">
        <f>SUM(K9:K16)</f>
        <v>0</v>
      </c>
      <c r="L8" s="245"/>
      <c r="M8" s="245">
        <f>SUM(M9:M16)</f>
        <v>0</v>
      </c>
      <c r="N8" s="219"/>
      <c r="O8" s="219">
        <f>SUM(O9:O16)</f>
        <v>1.3680400000000001</v>
      </c>
      <c r="P8" s="219"/>
      <c r="Q8" s="219">
        <f>SUM(Q9:Q16)</f>
        <v>0</v>
      </c>
      <c r="R8" s="219"/>
      <c r="S8" s="219"/>
      <c r="T8" s="241"/>
      <c r="U8" s="219">
        <f>SUM(U9:U16)</f>
        <v>11.780000000000001</v>
      </c>
      <c r="AE8" t="s">
        <v>118</v>
      </c>
    </row>
    <row r="9" spans="1:60" outlineLevel="1" x14ac:dyDescent="0.25">
      <c r="A9" s="214">
        <v>1</v>
      </c>
      <c r="B9" s="221" t="s">
        <v>119</v>
      </c>
      <c r="C9" s="267" t="s">
        <v>120</v>
      </c>
      <c r="D9" s="223" t="s">
        <v>121</v>
      </c>
      <c r="E9" s="229">
        <v>16.074000000000002</v>
      </c>
      <c r="F9" s="233">
        <f>H9+J9</f>
        <v>0</v>
      </c>
      <c r="G9" s="234">
        <f>ROUND(E9*F9,2)</f>
        <v>0</v>
      </c>
      <c r="H9" s="234"/>
      <c r="I9" s="234">
        <f>ROUND(E9*H9,2)</f>
        <v>0</v>
      </c>
      <c r="J9" s="234"/>
      <c r="K9" s="234">
        <f>ROUND(E9*J9,2)</f>
        <v>0</v>
      </c>
      <c r="L9" s="234">
        <v>0</v>
      </c>
      <c r="M9" s="234">
        <f>G9*(1+L9/100)</f>
        <v>0</v>
      </c>
      <c r="N9" s="223">
        <v>1.47E-3</v>
      </c>
      <c r="O9" s="223">
        <f>ROUND(E9*N9,5)</f>
        <v>2.3630000000000002E-2</v>
      </c>
      <c r="P9" s="223">
        <v>0</v>
      </c>
      <c r="Q9" s="223">
        <f>ROUND(E9*P9,5)</f>
        <v>0</v>
      </c>
      <c r="R9" s="223"/>
      <c r="S9" s="223"/>
      <c r="T9" s="224">
        <v>0.45815</v>
      </c>
      <c r="U9" s="223">
        <f>ROUND(E9*T9,2)</f>
        <v>7.36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122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14"/>
      <c r="B10" s="221"/>
      <c r="C10" s="268" t="s">
        <v>141</v>
      </c>
      <c r="D10" s="225"/>
      <c r="E10" s="230"/>
      <c r="F10" s="235"/>
      <c r="G10" s="236"/>
      <c r="H10" s="234"/>
      <c r="I10" s="234"/>
      <c r="J10" s="234"/>
      <c r="K10" s="234"/>
      <c r="L10" s="234"/>
      <c r="M10" s="234"/>
      <c r="N10" s="223"/>
      <c r="O10" s="223"/>
      <c r="P10" s="223"/>
      <c r="Q10" s="223"/>
      <c r="R10" s="223"/>
      <c r="S10" s="223"/>
      <c r="T10" s="224"/>
      <c r="U10" s="223"/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123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6" t="str">
        <f>C10</f>
        <v>výpočet: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14"/>
      <c r="B11" s="221"/>
      <c r="C11" s="268" t="s">
        <v>328</v>
      </c>
      <c r="D11" s="225"/>
      <c r="E11" s="230"/>
      <c r="F11" s="235"/>
      <c r="G11" s="236"/>
      <c r="H11" s="234"/>
      <c r="I11" s="234"/>
      <c r="J11" s="234"/>
      <c r="K11" s="234"/>
      <c r="L11" s="234"/>
      <c r="M11" s="234"/>
      <c r="N11" s="223"/>
      <c r="O11" s="223"/>
      <c r="P11" s="223"/>
      <c r="Q11" s="223"/>
      <c r="R11" s="223"/>
      <c r="S11" s="223"/>
      <c r="T11" s="224"/>
      <c r="U11" s="223"/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123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6" t="str">
        <f>C11</f>
        <v>(2,9*3,3) - 2,1 sprchy</v>
      </c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14"/>
      <c r="B12" s="221"/>
      <c r="C12" s="268" t="s">
        <v>124</v>
      </c>
      <c r="D12" s="225"/>
      <c r="E12" s="230"/>
      <c r="F12" s="235"/>
      <c r="G12" s="236"/>
      <c r="H12" s="234"/>
      <c r="I12" s="234"/>
      <c r="J12" s="234"/>
      <c r="K12" s="234"/>
      <c r="L12" s="234"/>
      <c r="M12" s="234"/>
      <c r="N12" s="223"/>
      <c r="O12" s="223"/>
      <c r="P12" s="223"/>
      <c r="Q12" s="223"/>
      <c r="R12" s="223"/>
      <c r="S12" s="223"/>
      <c r="T12" s="224"/>
      <c r="U12" s="223"/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123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6" t="str">
        <f>C12</f>
        <v>(1,1*3,3) + (1,2*3,3) - 1,89 wc</v>
      </c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14"/>
      <c r="B13" s="221"/>
      <c r="C13" s="268" t="s">
        <v>125</v>
      </c>
      <c r="D13" s="225"/>
      <c r="E13" s="230"/>
      <c r="F13" s="235"/>
      <c r="G13" s="236"/>
      <c r="H13" s="234"/>
      <c r="I13" s="234"/>
      <c r="J13" s="234"/>
      <c r="K13" s="234"/>
      <c r="L13" s="234"/>
      <c r="M13" s="234"/>
      <c r="N13" s="223"/>
      <c r="O13" s="223"/>
      <c r="P13" s="223"/>
      <c r="Q13" s="223"/>
      <c r="R13" s="223"/>
      <c r="S13" s="223"/>
      <c r="T13" s="224"/>
      <c r="U13" s="223"/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123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6" t="str">
        <f>C13</f>
        <v>(0,88*3,3) úklid</v>
      </c>
      <c r="BB13" s="213"/>
      <c r="BC13" s="213"/>
      <c r="BD13" s="213"/>
      <c r="BE13" s="213"/>
      <c r="BF13" s="213"/>
      <c r="BG13" s="213"/>
      <c r="BH13" s="213"/>
    </row>
    <row r="14" spans="1:60" ht="20.399999999999999" outlineLevel="1" x14ac:dyDescent="0.25">
      <c r="A14" s="214">
        <v>2</v>
      </c>
      <c r="B14" s="221" t="s">
        <v>126</v>
      </c>
      <c r="C14" s="267" t="s">
        <v>127</v>
      </c>
      <c r="D14" s="223" t="s">
        <v>121</v>
      </c>
      <c r="E14" s="229">
        <v>17.6814</v>
      </c>
      <c r="F14" s="233">
        <f>H14+J14</f>
        <v>0</v>
      </c>
      <c r="G14" s="234">
        <f>ROUND(E14*F14,2)</f>
        <v>0</v>
      </c>
      <c r="H14" s="234"/>
      <c r="I14" s="234">
        <f>ROUND(E14*H14,2)</f>
        <v>0</v>
      </c>
      <c r="J14" s="234"/>
      <c r="K14" s="234">
        <f>ROUND(E14*J14,2)</f>
        <v>0</v>
      </c>
      <c r="L14" s="234">
        <v>0</v>
      </c>
      <c r="M14" s="234">
        <f>G14*(1+L14/100)</f>
        <v>0</v>
      </c>
      <c r="N14" s="223">
        <v>6.9000000000000006E-2</v>
      </c>
      <c r="O14" s="223">
        <f>ROUND(E14*N14,5)</f>
        <v>1.2200200000000001</v>
      </c>
      <c r="P14" s="223">
        <v>0</v>
      </c>
      <c r="Q14" s="223">
        <f>ROUND(E14*P14,5)</f>
        <v>0</v>
      </c>
      <c r="R14" s="223"/>
      <c r="S14" s="223"/>
      <c r="T14" s="224">
        <v>0</v>
      </c>
      <c r="U14" s="223">
        <f>ROUND(E14*T14,2)</f>
        <v>0</v>
      </c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128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0.399999999999999" outlineLevel="1" x14ac:dyDescent="0.25">
      <c r="A15" s="214">
        <v>3</v>
      </c>
      <c r="B15" s="221" t="s">
        <v>129</v>
      </c>
      <c r="C15" s="267" t="s">
        <v>130</v>
      </c>
      <c r="D15" s="223" t="s">
        <v>131</v>
      </c>
      <c r="E15" s="229">
        <v>4</v>
      </c>
      <c r="F15" s="233">
        <f>H15+J15</f>
        <v>0</v>
      </c>
      <c r="G15" s="234">
        <f>ROUND(E15*F15,2)</f>
        <v>0</v>
      </c>
      <c r="H15" s="234"/>
      <c r="I15" s="234">
        <f>ROUND(E15*H15,2)</f>
        <v>0</v>
      </c>
      <c r="J15" s="234"/>
      <c r="K15" s="234">
        <f>ROUND(E15*J15,2)</f>
        <v>0</v>
      </c>
      <c r="L15" s="234">
        <v>0</v>
      </c>
      <c r="M15" s="234">
        <f>G15*(1+L15/100)</f>
        <v>0</v>
      </c>
      <c r="N15" s="223">
        <v>2.5999999999999999E-2</v>
      </c>
      <c r="O15" s="223">
        <f>ROUND(E15*N15,5)</f>
        <v>0.104</v>
      </c>
      <c r="P15" s="223">
        <v>0</v>
      </c>
      <c r="Q15" s="223">
        <f>ROUND(E15*P15,5)</f>
        <v>0</v>
      </c>
      <c r="R15" s="223"/>
      <c r="S15" s="223"/>
      <c r="T15" s="224">
        <v>0</v>
      </c>
      <c r="U15" s="223">
        <f>ROUND(E15*T15,2)</f>
        <v>0</v>
      </c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128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14">
        <v>4</v>
      </c>
      <c r="B16" s="221" t="s">
        <v>132</v>
      </c>
      <c r="C16" s="267" t="s">
        <v>133</v>
      </c>
      <c r="D16" s="223" t="s">
        <v>134</v>
      </c>
      <c r="E16" s="229">
        <v>19.8</v>
      </c>
      <c r="F16" s="233">
        <f>H16+J16</f>
        <v>0</v>
      </c>
      <c r="G16" s="234">
        <f>ROUND(E16*F16,2)</f>
        <v>0</v>
      </c>
      <c r="H16" s="234"/>
      <c r="I16" s="234">
        <f>ROUND(E16*H16,2)</f>
        <v>0</v>
      </c>
      <c r="J16" s="234"/>
      <c r="K16" s="234">
        <f>ROUND(E16*J16,2)</f>
        <v>0</v>
      </c>
      <c r="L16" s="234">
        <v>0</v>
      </c>
      <c r="M16" s="234">
        <f>G16*(1+L16/100)</f>
        <v>0</v>
      </c>
      <c r="N16" s="223">
        <v>1.0300000000000001E-3</v>
      </c>
      <c r="O16" s="223">
        <f>ROUND(E16*N16,5)</f>
        <v>2.0389999999999998E-2</v>
      </c>
      <c r="P16" s="223">
        <v>0</v>
      </c>
      <c r="Q16" s="223">
        <f>ROUND(E16*P16,5)</f>
        <v>0</v>
      </c>
      <c r="R16" s="223"/>
      <c r="S16" s="223"/>
      <c r="T16" s="224">
        <v>0.223</v>
      </c>
      <c r="U16" s="223">
        <f>ROUND(E16*T16,2)</f>
        <v>4.42</v>
      </c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122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5">
      <c r="A17" s="215" t="s">
        <v>117</v>
      </c>
      <c r="B17" s="222" t="s">
        <v>60</v>
      </c>
      <c r="C17" s="269" t="s">
        <v>61</v>
      </c>
      <c r="D17" s="226"/>
      <c r="E17" s="231"/>
      <c r="F17" s="237"/>
      <c r="G17" s="237">
        <f>SUMIF(AE18:AE19,"&lt;&gt;NOR",G18:G19)</f>
        <v>0</v>
      </c>
      <c r="H17" s="237"/>
      <c r="I17" s="237">
        <f>SUM(I18:I19)</f>
        <v>0</v>
      </c>
      <c r="J17" s="237"/>
      <c r="K17" s="237">
        <f>SUM(K18:K19)</f>
        <v>0</v>
      </c>
      <c r="L17" s="237"/>
      <c r="M17" s="237">
        <f>SUM(M18:M19)</f>
        <v>0</v>
      </c>
      <c r="N17" s="226"/>
      <c r="O17" s="226">
        <f>SUM(O18:O19)</f>
        <v>1.1690000000000001E-2</v>
      </c>
      <c r="P17" s="226"/>
      <c r="Q17" s="226">
        <f>SUM(Q18:Q19)</f>
        <v>0</v>
      </c>
      <c r="R17" s="226"/>
      <c r="S17" s="226"/>
      <c r="T17" s="227"/>
      <c r="U17" s="226">
        <f>SUM(U18:U19)</f>
        <v>0.95</v>
      </c>
      <c r="AE17" t="s">
        <v>118</v>
      </c>
    </row>
    <row r="18" spans="1:60" ht="20.399999999999999" outlineLevel="1" x14ac:dyDescent="0.25">
      <c r="A18" s="214">
        <v>5</v>
      </c>
      <c r="B18" s="221" t="s">
        <v>135</v>
      </c>
      <c r="C18" s="267" t="s">
        <v>136</v>
      </c>
      <c r="D18" s="223" t="s">
        <v>137</v>
      </c>
      <c r="E18" s="229">
        <v>1</v>
      </c>
      <c r="F18" s="233">
        <f>H18+J18</f>
        <v>0</v>
      </c>
      <c r="G18" s="234">
        <f>ROUND(E18*F18,2)</f>
        <v>0</v>
      </c>
      <c r="H18" s="234"/>
      <c r="I18" s="234">
        <f>ROUND(E18*H18,2)</f>
        <v>0</v>
      </c>
      <c r="J18" s="234"/>
      <c r="K18" s="234">
        <f>ROUND(E18*J18,2)</f>
        <v>0</v>
      </c>
      <c r="L18" s="234">
        <v>0</v>
      </c>
      <c r="M18" s="234">
        <f>G18*(1+L18/100)</f>
        <v>0</v>
      </c>
      <c r="N18" s="223">
        <v>1.1690000000000001E-2</v>
      </c>
      <c r="O18" s="223">
        <f>ROUND(E18*N18,5)</f>
        <v>1.1690000000000001E-2</v>
      </c>
      <c r="P18" s="223">
        <v>0</v>
      </c>
      <c r="Q18" s="223">
        <f>ROUND(E18*P18,5)</f>
        <v>0</v>
      </c>
      <c r="R18" s="223"/>
      <c r="S18" s="223"/>
      <c r="T18" s="224">
        <v>0.95</v>
      </c>
      <c r="U18" s="223">
        <f>ROUND(E18*T18,2)</f>
        <v>0.95</v>
      </c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122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1" outlineLevel="1" x14ac:dyDescent="0.25">
      <c r="A19" s="214"/>
      <c r="B19" s="221"/>
      <c r="C19" s="268" t="s">
        <v>138</v>
      </c>
      <c r="D19" s="225"/>
      <c r="E19" s="230"/>
      <c r="F19" s="235"/>
      <c r="G19" s="236"/>
      <c r="H19" s="234"/>
      <c r="I19" s="234"/>
      <c r="J19" s="234"/>
      <c r="K19" s="234"/>
      <c r="L19" s="234"/>
      <c r="M19" s="234"/>
      <c r="N19" s="223"/>
      <c r="O19" s="223"/>
      <c r="P19" s="223"/>
      <c r="Q19" s="223"/>
      <c r="R19" s="223"/>
      <c r="S19" s="223"/>
      <c r="T19" s="224"/>
      <c r="U19" s="223"/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123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6" t="str">
        <f>C19</f>
        <v>Následná oprava SDK podhledu po vybourání a nálsedném posunu pórobetonových příček. Následné montáži a přesunu nového stropního osvětlení. Doplnění SDK konstrukce, přetmelení.</v>
      </c>
      <c r="BB19" s="213"/>
      <c r="BC19" s="213"/>
      <c r="BD19" s="213"/>
      <c r="BE19" s="213"/>
      <c r="BF19" s="213"/>
      <c r="BG19" s="213"/>
      <c r="BH19" s="213"/>
    </row>
    <row r="20" spans="1:60" x14ac:dyDescent="0.25">
      <c r="A20" s="215" t="s">
        <v>117</v>
      </c>
      <c r="B20" s="222" t="s">
        <v>62</v>
      </c>
      <c r="C20" s="269" t="s">
        <v>63</v>
      </c>
      <c r="D20" s="226"/>
      <c r="E20" s="231"/>
      <c r="F20" s="237"/>
      <c r="G20" s="237">
        <f>SUMIF(AE21:AE37,"&lt;&gt;NOR",G21:G37)</f>
        <v>0</v>
      </c>
      <c r="H20" s="237"/>
      <c r="I20" s="237">
        <f>SUM(I21:I37)</f>
        <v>0</v>
      </c>
      <c r="J20" s="237"/>
      <c r="K20" s="237">
        <f>SUM(K21:K37)</f>
        <v>0</v>
      </c>
      <c r="L20" s="237"/>
      <c r="M20" s="237">
        <f>SUM(M21:M37)</f>
        <v>0</v>
      </c>
      <c r="N20" s="226"/>
      <c r="O20" s="226">
        <f>SUM(O21:O37)</f>
        <v>0.76543000000000005</v>
      </c>
      <c r="P20" s="226"/>
      <c r="Q20" s="226">
        <f>SUM(Q21:Q37)</f>
        <v>0</v>
      </c>
      <c r="R20" s="226"/>
      <c r="S20" s="226"/>
      <c r="T20" s="227"/>
      <c r="U20" s="226">
        <f>SUM(U21:U37)</f>
        <v>63.849999999999994</v>
      </c>
      <c r="AE20" t="s">
        <v>118</v>
      </c>
    </row>
    <row r="21" spans="1:60" ht="20.399999999999999" outlineLevel="1" x14ac:dyDescent="0.25">
      <c r="A21" s="214">
        <v>6</v>
      </c>
      <c r="B21" s="221" t="s">
        <v>139</v>
      </c>
      <c r="C21" s="267" t="s">
        <v>140</v>
      </c>
      <c r="D21" s="223" t="s">
        <v>121</v>
      </c>
      <c r="E21" s="229">
        <v>54.656399999999998</v>
      </c>
      <c r="F21" s="233">
        <f>H21+J21</f>
        <v>0</v>
      </c>
      <c r="G21" s="234">
        <f>ROUND(E21*F21,2)</f>
        <v>0</v>
      </c>
      <c r="H21" s="234"/>
      <c r="I21" s="234">
        <f>ROUND(E21*H21,2)</f>
        <v>0</v>
      </c>
      <c r="J21" s="234"/>
      <c r="K21" s="234">
        <f>ROUND(E21*J21,2)</f>
        <v>0</v>
      </c>
      <c r="L21" s="234">
        <v>0</v>
      </c>
      <c r="M21" s="234">
        <f>G21*(1+L21/100)</f>
        <v>0</v>
      </c>
      <c r="N21" s="223">
        <v>6.8999999999999999E-3</v>
      </c>
      <c r="O21" s="223">
        <f>ROUND(E21*N21,5)</f>
        <v>0.37713000000000002</v>
      </c>
      <c r="P21" s="223">
        <v>0</v>
      </c>
      <c r="Q21" s="223">
        <f>ROUND(E21*P21,5)</f>
        <v>0</v>
      </c>
      <c r="R21" s="223"/>
      <c r="S21" s="223"/>
      <c r="T21" s="224">
        <v>0.432</v>
      </c>
      <c r="U21" s="223">
        <f>ROUND(E21*T21,2)</f>
        <v>23.61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122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14"/>
      <c r="B22" s="221"/>
      <c r="C22" s="268" t="s">
        <v>141</v>
      </c>
      <c r="D22" s="225"/>
      <c r="E22" s="230"/>
      <c r="F22" s="235"/>
      <c r="G22" s="236"/>
      <c r="H22" s="234"/>
      <c r="I22" s="234"/>
      <c r="J22" s="234"/>
      <c r="K22" s="234"/>
      <c r="L22" s="234"/>
      <c r="M22" s="234"/>
      <c r="N22" s="223"/>
      <c r="O22" s="223"/>
      <c r="P22" s="223"/>
      <c r="Q22" s="223"/>
      <c r="R22" s="223"/>
      <c r="S22" s="223"/>
      <c r="T22" s="224"/>
      <c r="U22" s="223"/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123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6" t="str">
        <f>C22</f>
        <v>výpočet:</v>
      </c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14"/>
      <c r="B23" s="221"/>
      <c r="C23" s="268" t="s">
        <v>142</v>
      </c>
      <c r="D23" s="225"/>
      <c r="E23" s="230"/>
      <c r="F23" s="235"/>
      <c r="G23" s="236"/>
      <c r="H23" s="234"/>
      <c r="I23" s="234"/>
      <c r="J23" s="234"/>
      <c r="K23" s="234"/>
      <c r="L23" s="234"/>
      <c r="M23" s="234"/>
      <c r="N23" s="223"/>
      <c r="O23" s="223"/>
      <c r="P23" s="223"/>
      <c r="Q23" s="223"/>
      <c r="R23" s="223"/>
      <c r="S23" s="223"/>
      <c r="T23" s="224"/>
      <c r="U23" s="223"/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123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6" t="str">
        <f>C23</f>
        <v>(2,9*1,1*2) + (4*1,1*2) sprchy</v>
      </c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14"/>
      <c r="B24" s="221"/>
      <c r="C24" s="268" t="s">
        <v>143</v>
      </c>
      <c r="D24" s="225"/>
      <c r="E24" s="230"/>
      <c r="F24" s="235"/>
      <c r="G24" s="236"/>
      <c r="H24" s="234"/>
      <c r="I24" s="234"/>
      <c r="J24" s="234"/>
      <c r="K24" s="234"/>
      <c r="L24" s="234"/>
      <c r="M24" s="234"/>
      <c r="N24" s="223"/>
      <c r="O24" s="223"/>
      <c r="P24" s="223"/>
      <c r="Q24" s="223"/>
      <c r="R24" s="223"/>
      <c r="S24" s="223"/>
      <c r="T24" s="224"/>
      <c r="U24" s="223"/>
      <c r="V24" s="213"/>
      <c r="W24" s="213"/>
      <c r="X24" s="213"/>
      <c r="Y24" s="213"/>
      <c r="Z24" s="213"/>
      <c r="AA24" s="213"/>
      <c r="AB24" s="213"/>
      <c r="AC24" s="213"/>
      <c r="AD24" s="213"/>
      <c r="AE24" s="213" t="s">
        <v>123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6" t="str">
        <f>C24</f>
        <v>(1,1*1,1*4) wc</v>
      </c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14"/>
      <c r="B25" s="221"/>
      <c r="C25" s="268" t="s">
        <v>144</v>
      </c>
      <c r="D25" s="225"/>
      <c r="E25" s="230"/>
      <c r="F25" s="235"/>
      <c r="G25" s="236"/>
      <c r="H25" s="234"/>
      <c r="I25" s="234"/>
      <c r="J25" s="234"/>
      <c r="K25" s="234"/>
      <c r="L25" s="234"/>
      <c r="M25" s="234"/>
      <c r="N25" s="223"/>
      <c r="O25" s="223"/>
      <c r="P25" s="223"/>
      <c r="Q25" s="223"/>
      <c r="R25" s="223"/>
      <c r="S25" s="223"/>
      <c r="T25" s="224"/>
      <c r="U25" s="223"/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123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6" t="str">
        <f>C25</f>
        <v>(0,9*1,1*2) + (0,88*1,1*2) úklid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14"/>
      <c r="B26" s="221"/>
      <c r="C26" s="268" t="s">
        <v>329</v>
      </c>
      <c r="D26" s="225"/>
      <c r="E26" s="230"/>
      <c r="F26" s="235"/>
      <c r="G26" s="236"/>
      <c r="H26" s="234"/>
      <c r="I26" s="234"/>
      <c r="J26" s="234"/>
      <c r="K26" s="234"/>
      <c r="L26" s="234"/>
      <c r="M26" s="234"/>
      <c r="N26" s="223"/>
      <c r="O26" s="223"/>
      <c r="P26" s="223"/>
      <c r="Q26" s="223"/>
      <c r="R26" s="223"/>
      <c r="S26" s="223"/>
      <c r="T26" s="224"/>
      <c r="U26" s="223"/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123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6" t="str">
        <f>C26</f>
        <v>(3,05*3,3) + (1,7*3,3) + (1,2*3,3) + (1,2*3,3) + (1,0*3,3) + (0,98*3,3) + (0,85*3,3) + (3,98*3,3) chodba</v>
      </c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14"/>
      <c r="B27" s="221"/>
      <c r="C27" s="270" t="s">
        <v>145</v>
      </c>
      <c r="D27" s="228"/>
      <c r="E27" s="232"/>
      <c r="F27" s="238"/>
      <c r="G27" s="238"/>
      <c r="H27" s="234"/>
      <c r="I27" s="234"/>
      <c r="J27" s="234"/>
      <c r="K27" s="234"/>
      <c r="L27" s="234"/>
      <c r="M27" s="234"/>
      <c r="N27" s="223"/>
      <c r="O27" s="223"/>
      <c r="P27" s="223"/>
      <c r="Q27" s="223"/>
      <c r="R27" s="223"/>
      <c r="S27" s="223"/>
      <c r="T27" s="224"/>
      <c r="U27" s="223"/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123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14"/>
      <c r="B28" s="221"/>
      <c r="C28" s="268" t="s">
        <v>146</v>
      </c>
      <c r="D28" s="225"/>
      <c r="E28" s="230"/>
      <c r="F28" s="235"/>
      <c r="G28" s="236"/>
      <c r="H28" s="234"/>
      <c r="I28" s="234"/>
      <c r="J28" s="234"/>
      <c r="K28" s="234"/>
      <c r="L28" s="234"/>
      <c r="M28" s="234"/>
      <c r="N28" s="223"/>
      <c r="O28" s="223"/>
      <c r="P28" s="223"/>
      <c r="Q28" s="223"/>
      <c r="R28" s="223"/>
      <c r="S28" s="223"/>
      <c r="T28" s="224"/>
      <c r="U28" s="223"/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123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6" t="str">
        <f>C28</f>
        <v>- 17,2836 odpočet</v>
      </c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14">
        <v>7</v>
      </c>
      <c r="B29" s="221" t="s">
        <v>147</v>
      </c>
      <c r="C29" s="267" t="s">
        <v>148</v>
      </c>
      <c r="D29" s="223" t="s">
        <v>121</v>
      </c>
      <c r="E29" s="229">
        <v>54.656399999999998</v>
      </c>
      <c r="F29" s="233">
        <f>H29+J29</f>
        <v>0</v>
      </c>
      <c r="G29" s="234">
        <f>ROUND(E29*F29,2)</f>
        <v>0</v>
      </c>
      <c r="H29" s="234"/>
      <c r="I29" s="234">
        <f>ROUND(E29*H29,2)</f>
        <v>0</v>
      </c>
      <c r="J29" s="234"/>
      <c r="K29" s="234">
        <f>ROUND(E29*J29,2)</f>
        <v>0</v>
      </c>
      <c r="L29" s="234">
        <v>0</v>
      </c>
      <c r="M29" s="234">
        <f>G29*(1+L29/100)</f>
        <v>0</v>
      </c>
      <c r="N29" s="223">
        <v>3.5E-4</v>
      </c>
      <c r="O29" s="223">
        <f>ROUND(E29*N29,5)</f>
        <v>1.9130000000000001E-2</v>
      </c>
      <c r="P29" s="223">
        <v>0</v>
      </c>
      <c r="Q29" s="223">
        <f>ROUND(E29*P29,5)</f>
        <v>0</v>
      </c>
      <c r="R29" s="223"/>
      <c r="S29" s="223"/>
      <c r="T29" s="224">
        <v>7.0000000000000007E-2</v>
      </c>
      <c r="U29" s="223">
        <f>ROUND(E29*T29,2)</f>
        <v>3.83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122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0.399999999999999" outlineLevel="1" x14ac:dyDescent="0.25">
      <c r="A30" s="214">
        <v>8</v>
      </c>
      <c r="B30" s="221" t="s">
        <v>149</v>
      </c>
      <c r="C30" s="267" t="s">
        <v>150</v>
      </c>
      <c r="D30" s="223" t="s">
        <v>121</v>
      </c>
      <c r="E30" s="229">
        <v>100.5924</v>
      </c>
      <c r="F30" s="233">
        <f>H30+J30</f>
        <v>0</v>
      </c>
      <c r="G30" s="234">
        <f>ROUND(E30*F30,2)</f>
        <v>0</v>
      </c>
      <c r="H30" s="234"/>
      <c r="I30" s="234">
        <f>ROUND(E30*H30,2)</f>
        <v>0</v>
      </c>
      <c r="J30" s="234"/>
      <c r="K30" s="234">
        <f>ROUND(E30*J30,2)</f>
        <v>0</v>
      </c>
      <c r="L30" s="234">
        <v>0</v>
      </c>
      <c r="M30" s="234">
        <f>G30*(1+L30/100)</f>
        <v>0</v>
      </c>
      <c r="N30" s="223">
        <v>3.6700000000000001E-3</v>
      </c>
      <c r="O30" s="223">
        <f>ROUND(E30*N30,5)</f>
        <v>0.36917</v>
      </c>
      <c r="P30" s="223">
        <v>0</v>
      </c>
      <c r="Q30" s="223">
        <f>ROUND(E30*P30,5)</f>
        <v>0</v>
      </c>
      <c r="R30" s="223"/>
      <c r="S30" s="223"/>
      <c r="T30" s="224">
        <v>0.36199999999999999</v>
      </c>
      <c r="U30" s="223">
        <f>ROUND(E30*T30,2)</f>
        <v>36.409999999999997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122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14"/>
      <c r="B31" s="221"/>
      <c r="C31" s="268" t="s">
        <v>141</v>
      </c>
      <c r="D31" s="225"/>
      <c r="E31" s="230"/>
      <c r="F31" s="235"/>
      <c r="G31" s="236"/>
      <c r="H31" s="234"/>
      <c r="I31" s="234"/>
      <c r="J31" s="234"/>
      <c r="K31" s="234"/>
      <c r="L31" s="234"/>
      <c r="M31" s="234"/>
      <c r="N31" s="223"/>
      <c r="O31" s="223"/>
      <c r="P31" s="223"/>
      <c r="Q31" s="223"/>
      <c r="R31" s="223"/>
      <c r="S31" s="223"/>
      <c r="T31" s="224"/>
      <c r="U31" s="223"/>
      <c r="V31" s="213"/>
      <c r="W31" s="213"/>
      <c r="X31" s="213"/>
      <c r="Y31" s="213"/>
      <c r="Z31" s="213"/>
      <c r="AA31" s="213"/>
      <c r="AB31" s="213"/>
      <c r="AC31" s="213"/>
      <c r="AD31" s="213"/>
      <c r="AE31" s="213" t="s">
        <v>123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6" t="str">
        <f>C31</f>
        <v>výpočet:</v>
      </c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14"/>
      <c r="B32" s="221"/>
      <c r="C32" s="268" t="s">
        <v>151</v>
      </c>
      <c r="D32" s="225"/>
      <c r="E32" s="230"/>
      <c r="F32" s="235"/>
      <c r="G32" s="236"/>
      <c r="H32" s="234"/>
      <c r="I32" s="234"/>
      <c r="J32" s="234"/>
      <c r="K32" s="234"/>
      <c r="L32" s="234"/>
      <c r="M32" s="234"/>
      <c r="N32" s="223"/>
      <c r="O32" s="223"/>
      <c r="P32" s="223"/>
      <c r="Q32" s="223"/>
      <c r="R32" s="223"/>
      <c r="S32" s="223"/>
      <c r="T32" s="224"/>
      <c r="U32" s="223"/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123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6" t="str">
        <f>C32</f>
        <v>(2,9*3,3*2) + (4*3,3*2) sprchy</v>
      </c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14"/>
      <c r="B33" s="221"/>
      <c r="C33" s="268" t="s">
        <v>152</v>
      </c>
      <c r="D33" s="225"/>
      <c r="E33" s="230"/>
      <c r="F33" s="235"/>
      <c r="G33" s="236"/>
      <c r="H33" s="234"/>
      <c r="I33" s="234"/>
      <c r="J33" s="234"/>
      <c r="K33" s="234"/>
      <c r="L33" s="234"/>
      <c r="M33" s="234"/>
      <c r="N33" s="223"/>
      <c r="O33" s="223"/>
      <c r="P33" s="223"/>
      <c r="Q33" s="223"/>
      <c r="R33" s="223"/>
      <c r="S33" s="223"/>
      <c r="T33" s="224"/>
      <c r="U33" s="223"/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123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6" t="str">
        <f>C33</f>
        <v>(1,1*3,3*4) wc</v>
      </c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14"/>
      <c r="B34" s="221"/>
      <c r="C34" s="268" t="s">
        <v>153</v>
      </c>
      <c r="D34" s="225"/>
      <c r="E34" s="230"/>
      <c r="F34" s="235"/>
      <c r="G34" s="236"/>
      <c r="H34" s="234"/>
      <c r="I34" s="234"/>
      <c r="J34" s="234"/>
      <c r="K34" s="234"/>
      <c r="L34" s="234"/>
      <c r="M34" s="234"/>
      <c r="N34" s="223"/>
      <c r="O34" s="223"/>
      <c r="P34" s="223"/>
      <c r="Q34" s="223"/>
      <c r="R34" s="223"/>
      <c r="S34" s="223"/>
      <c r="T34" s="224"/>
      <c r="U34" s="223"/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123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6" t="str">
        <f>C34</f>
        <v>(0,9*3,3*2) + (0,88*3,3*2 ) úklid</v>
      </c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14"/>
      <c r="B35" s="221"/>
      <c r="C35" s="268" t="s">
        <v>329</v>
      </c>
      <c r="D35" s="225"/>
      <c r="E35" s="230"/>
      <c r="F35" s="235"/>
      <c r="G35" s="236"/>
      <c r="H35" s="234"/>
      <c r="I35" s="234"/>
      <c r="J35" s="234"/>
      <c r="K35" s="234"/>
      <c r="L35" s="234"/>
      <c r="M35" s="234"/>
      <c r="N35" s="223"/>
      <c r="O35" s="223"/>
      <c r="P35" s="223"/>
      <c r="Q35" s="223"/>
      <c r="R35" s="223"/>
      <c r="S35" s="223"/>
      <c r="T35" s="224"/>
      <c r="U35" s="223"/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123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6" t="str">
        <f>C35</f>
        <v>(3,05*3,3) + (1,7*3,3) + (1,2*3,3) + (1,2*3,3) + (1,0*3,3) + (0,98*3,3) + (0,85*3,3) + (3,98*3,3) chodba</v>
      </c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14"/>
      <c r="B36" s="221"/>
      <c r="C36" s="270" t="s">
        <v>145</v>
      </c>
      <c r="D36" s="228"/>
      <c r="E36" s="232"/>
      <c r="F36" s="238"/>
      <c r="G36" s="238"/>
      <c r="H36" s="234"/>
      <c r="I36" s="234"/>
      <c r="J36" s="234"/>
      <c r="K36" s="234"/>
      <c r="L36" s="234"/>
      <c r="M36" s="234"/>
      <c r="N36" s="223"/>
      <c r="O36" s="223"/>
      <c r="P36" s="223"/>
      <c r="Q36" s="223"/>
      <c r="R36" s="223"/>
      <c r="S36" s="223"/>
      <c r="T36" s="224"/>
      <c r="U36" s="223"/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123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14"/>
      <c r="B37" s="221"/>
      <c r="C37" s="268" t="s">
        <v>146</v>
      </c>
      <c r="D37" s="225"/>
      <c r="E37" s="230"/>
      <c r="F37" s="235"/>
      <c r="G37" s="236"/>
      <c r="H37" s="234"/>
      <c r="I37" s="234"/>
      <c r="J37" s="234"/>
      <c r="K37" s="234"/>
      <c r="L37" s="234"/>
      <c r="M37" s="234"/>
      <c r="N37" s="223"/>
      <c r="O37" s="223"/>
      <c r="P37" s="223"/>
      <c r="Q37" s="223"/>
      <c r="R37" s="223"/>
      <c r="S37" s="223"/>
      <c r="T37" s="224"/>
      <c r="U37" s="223"/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123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6" t="str">
        <f>C37</f>
        <v>- 17,2836 odpočet</v>
      </c>
      <c r="BB37" s="213"/>
      <c r="BC37" s="213"/>
      <c r="BD37" s="213"/>
      <c r="BE37" s="213"/>
      <c r="BF37" s="213"/>
      <c r="BG37" s="213"/>
      <c r="BH37" s="213"/>
    </row>
    <row r="38" spans="1:60" x14ac:dyDescent="0.25">
      <c r="A38" s="215" t="s">
        <v>117</v>
      </c>
      <c r="B38" s="222" t="s">
        <v>64</v>
      </c>
      <c r="C38" s="269" t="s">
        <v>65</v>
      </c>
      <c r="D38" s="226"/>
      <c r="E38" s="231"/>
      <c r="F38" s="237"/>
      <c r="G38" s="237">
        <f>SUMIF(AE39:AE48,"&lt;&gt;NOR",G39:G48)</f>
        <v>0</v>
      </c>
      <c r="H38" s="237"/>
      <c r="I38" s="237">
        <f>SUM(I39:I48)</f>
        <v>0</v>
      </c>
      <c r="J38" s="237"/>
      <c r="K38" s="237">
        <f>SUM(K39:K48)</f>
        <v>0</v>
      </c>
      <c r="L38" s="237"/>
      <c r="M38" s="237">
        <f>SUM(M39:M48)</f>
        <v>0</v>
      </c>
      <c r="N38" s="226"/>
      <c r="O38" s="226">
        <f>SUM(O39:O48)</f>
        <v>0.63397000000000003</v>
      </c>
      <c r="P38" s="226"/>
      <c r="Q38" s="226">
        <f>SUM(Q39:Q48)</f>
        <v>0</v>
      </c>
      <c r="R38" s="226"/>
      <c r="S38" s="226"/>
      <c r="T38" s="227"/>
      <c r="U38" s="226">
        <f>SUM(U39:U48)</f>
        <v>9.2799999999999994</v>
      </c>
      <c r="AE38" t="s">
        <v>118</v>
      </c>
    </row>
    <row r="39" spans="1:60" outlineLevel="1" x14ac:dyDescent="0.25">
      <c r="A39" s="214">
        <v>9</v>
      </c>
      <c r="B39" s="221" t="s">
        <v>154</v>
      </c>
      <c r="C39" s="267" t="s">
        <v>155</v>
      </c>
      <c r="D39" s="223" t="s">
        <v>121</v>
      </c>
      <c r="E39" s="229">
        <v>22.024999999999999</v>
      </c>
      <c r="F39" s="233">
        <f>H39+J39</f>
        <v>0</v>
      </c>
      <c r="G39" s="234">
        <f>ROUND(E39*F39,2)</f>
        <v>0</v>
      </c>
      <c r="H39" s="234"/>
      <c r="I39" s="234">
        <f>ROUND(E39*H39,2)</f>
        <v>0</v>
      </c>
      <c r="J39" s="234"/>
      <c r="K39" s="234">
        <f>ROUND(E39*J39,2)</f>
        <v>0</v>
      </c>
      <c r="L39" s="234">
        <v>0</v>
      </c>
      <c r="M39" s="234">
        <f>G39*(1+L39/100)</f>
        <v>0</v>
      </c>
      <c r="N39" s="223">
        <v>2.5999999999999998E-4</v>
      </c>
      <c r="O39" s="223">
        <f>ROUND(E39*N39,5)</f>
        <v>5.7299999999999999E-3</v>
      </c>
      <c r="P39" s="223">
        <v>0</v>
      </c>
      <c r="Q39" s="223">
        <f>ROUND(E39*P39,5)</f>
        <v>0</v>
      </c>
      <c r="R39" s="223"/>
      <c r="S39" s="223"/>
      <c r="T39" s="224">
        <v>0.09</v>
      </c>
      <c r="U39" s="223">
        <f>ROUND(E39*T39,2)</f>
        <v>1.98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122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0.399999999999999" outlineLevel="1" x14ac:dyDescent="0.25">
      <c r="A40" s="214">
        <v>10</v>
      </c>
      <c r="B40" s="221" t="s">
        <v>156</v>
      </c>
      <c r="C40" s="267" t="s">
        <v>157</v>
      </c>
      <c r="D40" s="223" t="s">
        <v>121</v>
      </c>
      <c r="E40" s="229">
        <v>22.024999999999999</v>
      </c>
      <c r="F40" s="233">
        <f>H40+J40</f>
        <v>0</v>
      </c>
      <c r="G40" s="234">
        <f>ROUND(E40*F40,2)</f>
        <v>0</v>
      </c>
      <c r="H40" s="234"/>
      <c r="I40" s="234">
        <f>ROUND(E40*H40,2)</f>
        <v>0</v>
      </c>
      <c r="J40" s="234"/>
      <c r="K40" s="234">
        <f>ROUND(E40*J40,2)</f>
        <v>0</v>
      </c>
      <c r="L40" s="234">
        <v>0</v>
      </c>
      <c r="M40" s="234">
        <f>G40*(1+L40/100)</f>
        <v>0</v>
      </c>
      <c r="N40" s="223">
        <v>8.9200000000000008E-3</v>
      </c>
      <c r="O40" s="223">
        <f>ROUND(E40*N40,5)</f>
        <v>0.19646</v>
      </c>
      <c r="P40" s="223">
        <v>0</v>
      </c>
      <c r="Q40" s="223">
        <f>ROUND(E40*P40,5)</f>
        <v>0</v>
      </c>
      <c r="R40" s="223"/>
      <c r="S40" s="223"/>
      <c r="T40" s="224">
        <v>0.25800000000000001</v>
      </c>
      <c r="U40" s="223">
        <f>ROUND(E40*T40,2)</f>
        <v>5.68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122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14"/>
      <c r="B41" s="221"/>
      <c r="C41" s="268" t="s">
        <v>141</v>
      </c>
      <c r="D41" s="225"/>
      <c r="E41" s="230"/>
      <c r="F41" s="235"/>
      <c r="G41" s="236"/>
      <c r="H41" s="234"/>
      <c r="I41" s="234"/>
      <c r="J41" s="234"/>
      <c r="K41" s="234"/>
      <c r="L41" s="234"/>
      <c r="M41" s="234"/>
      <c r="N41" s="223"/>
      <c r="O41" s="223"/>
      <c r="P41" s="223"/>
      <c r="Q41" s="223"/>
      <c r="R41" s="223"/>
      <c r="S41" s="223"/>
      <c r="T41" s="224"/>
      <c r="U41" s="223"/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123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6" t="str">
        <f>C41</f>
        <v>výpočet:</v>
      </c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14"/>
      <c r="B42" s="221"/>
      <c r="C42" s="268" t="s">
        <v>158</v>
      </c>
      <c r="D42" s="225"/>
      <c r="E42" s="230"/>
      <c r="F42" s="235"/>
      <c r="G42" s="236"/>
      <c r="H42" s="234"/>
      <c r="I42" s="234"/>
      <c r="J42" s="234"/>
      <c r="K42" s="234"/>
      <c r="L42" s="234"/>
      <c r="M42" s="234"/>
      <c r="N42" s="223"/>
      <c r="O42" s="223"/>
      <c r="P42" s="223"/>
      <c r="Q42" s="223"/>
      <c r="R42" s="223"/>
      <c r="S42" s="223"/>
      <c r="T42" s="224"/>
      <c r="U42" s="223"/>
      <c r="V42" s="213"/>
      <c r="W42" s="213"/>
      <c r="X42" s="213"/>
      <c r="Y42" s="213"/>
      <c r="Z42" s="213"/>
      <c r="AA42" s="213"/>
      <c r="AB42" s="213"/>
      <c r="AC42" s="213"/>
      <c r="AD42" s="213"/>
      <c r="AE42" s="213" t="s">
        <v>123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6" t="str">
        <f>C42</f>
        <v>(2,9*4) + (1,1*1,1) + (0,88*0,9) + (0,85*0,98) + (3,05*1,7) + (1,85*1,3)</v>
      </c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14">
        <v>11</v>
      </c>
      <c r="B43" s="221" t="s">
        <v>159</v>
      </c>
      <c r="C43" s="267" t="s">
        <v>160</v>
      </c>
      <c r="D43" s="223" t="s">
        <v>121</v>
      </c>
      <c r="E43" s="229">
        <v>22.024999999999999</v>
      </c>
      <c r="F43" s="233">
        <f>H43+J43</f>
        <v>0</v>
      </c>
      <c r="G43" s="234">
        <f>ROUND(E43*F43,2)</f>
        <v>0</v>
      </c>
      <c r="H43" s="234"/>
      <c r="I43" s="234">
        <f>ROUND(E43*H43,2)</f>
        <v>0</v>
      </c>
      <c r="J43" s="234"/>
      <c r="K43" s="234">
        <f>ROUND(E43*J43,2)</f>
        <v>0</v>
      </c>
      <c r="L43" s="234">
        <v>0</v>
      </c>
      <c r="M43" s="234">
        <f>G43*(1+L43/100)</f>
        <v>0</v>
      </c>
      <c r="N43" s="223">
        <v>0</v>
      </c>
      <c r="O43" s="223">
        <f>ROUND(E43*N43,5)</f>
        <v>0</v>
      </c>
      <c r="P43" s="223">
        <v>0</v>
      </c>
      <c r="Q43" s="223">
        <f>ROUND(E43*P43,5)</f>
        <v>0</v>
      </c>
      <c r="R43" s="223"/>
      <c r="S43" s="223"/>
      <c r="T43" s="224">
        <v>0.05</v>
      </c>
      <c r="U43" s="223">
        <f>ROUND(E43*T43,2)</f>
        <v>1.1000000000000001</v>
      </c>
      <c r="V43" s="213"/>
      <c r="W43" s="213"/>
      <c r="X43" s="213"/>
      <c r="Y43" s="213"/>
      <c r="Z43" s="213"/>
      <c r="AA43" s="213"/>
      <c r="AB43" s="213"/>
      <c r="AC43" s="213"/>
      <c r="AD43" s="213"/>
      <c r="AE43" s="213" t="s">
        <v>122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14">
        <v>12</v>
      </c>
      <c r="B44" s="221" t="s">
        <v>161</v>
      </c>
      <c r="C44" s="267" t="s">
        <v>162</v>
      </c>
      <c r="D44" s="223" t="s">
        <v>163</v>
      </c>
      <c r="E44" s="229">
        <v>0.22500000000000001</v>
      </c>
      <c r="F44" s="233">
        <f>H44+J44</f>
        <v>0</v>
      </c>
      <c r="G44" s="234">
        <f>ROUND(E44*F44,2)</f>
        <v>0</v>
      </c>
      <c r="H44" s="234"/>
      <c r="I44" s="234">
        <f>ROUND(E44*H44,2)</f>
        <v>0</v>
      </c>
      <c r="J44" s="234"/>
      <c r="K44" s="234">
        <f>ROUND(E44*J44,2)</f>
        <v>0</v>
      </c>
      <c r="L44" s="234">
        <v>0</v>
      </c>
      <c r="M44" s="234">
        <f>G44*(1+L44/100)</f>
        <v>0</v>
      </c>
      <c r="N44" s="223">
        <v>1.919</v>
      </c>
      <c r="O44" s="223">
        <f>ROUND(E44*N44,5)</f>
        <v>0.43178</v>
      </c>
      <c r="P44" s="223">
        <v>0</v>
      </c>
      <c r="Q44" s="223">
        <f>ROUND(E44*P44,5)</f>
        <v>0</v>
      </c>
      <c r="R44" s="223"/>
      <c r="S44" s="223"/>
      <c r="T44" s="224">
        <v>2.3170000000000002</v>
      </c>
      <c r="U44" s="223">
        <f>ROUND(E44*T44,2)</f>
        <v>0.52</v>
      </c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122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14"/>
      <c r="B45" s="221"/>
      <c r="C45" s="268" t="s">
        <v>164</v>
      </c>
      <c r="D45" s="225"/>
      <c r="E45" s="230"/>
      <c r="F45" s="235"/>
      <c r="G45" s="236"/>
      <c r="H45" s="234"/>
      <c r="I45" s="234"/>
      <c r="J45" s="234"/>
      <c r="K45" s="234"/>
      <c r="L45" s="234"/>
      <c r="M45" s="234"/>
      <c r="N45" s="223"/>
      <c r="O45" s="223"/>
      <c r="P45" s="223"/>
      <c r="Q45" s="223"/>
      <c r="R45" s="223"/>
      <c r="S45" s="223"/>
      <c r="T45" s="224"/>
      <c r="U45" s="223"/>
      <c r="V45" s="213"/>
      <c r="W45" s="213"/>
      <c r="X45" s="213"/>
      <c r="Y45" s="213"/>
      <c r="Z45" s="213"/>
      <c r="AA45" s="213"/>
      <c r="AB45" s="213"/>
      <c r="AC45" s="213"/>
      <c r="AD45" s="213"/>
      <c r="AE45" s="213" t="s">
        <v>123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6" t="str">
        <f>C45</f>
        <v>Nová mazanina v místech uložení a prostupů kanalizačního potrubí</v>
      </c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14"/>
      <c r="B46" s="221"/>
      <c r="C46" s="270" t="s">
        <v>145</v>
      </c>
      <c r="D46" s="228"/>
      <c r="E46" s="232"/>
      <c r="F46" s="238"/>
      <c r="G46" s="238"/>
      <c r="H46" s="234"/>
      <c r="I46" s="234"/>
      <c r="J46" s="234"/>
      <c r="K46" s="234"/>
      <c r="L46" s="234"/>
      <c r="M46" s="234"/>
      <c r="N46" s="223"/>
      <c r="O46" s="223"/>
      <c r="P46" s="223"/>
      <c r="Q46" s="223"/>
      <c r="R46" s="223"/>
      <c r="S46" s="223"/>
      <c r="T46" s="224"/>
      <c r="U46" s="223"/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123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14"/>
      <c r="B47" s="221"/>
      <c r="C47" s="268" t="s">
        <v>141</v>
      </c>
      <c r="D47" s="225"/>
      <c r="E47" s="230"/>
      <c r="F47" s="235"/>
      <c r="G47" s="236"/>
      <c r="H47" s="234"/>
      <c r="I47" s="234"/>
      <c r="J47" s="234"/>
      <c r="K47" s="234"/>
      <c r="L47" s="234"/>
      <c r="M47" s="234"/>
      <c r="N47" s="223"/>
      <c r="O47" s="223"/>
      <c r="P47" s="223"/>
      <c r="Q47" s="223"/>
      <c r="R47" s="223"/>
      <c r="S47" s="223"/>
      <c r="T47" s="224"/>
      <c r="U47" s="223"/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123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6" t="str">
        <f>C47</f>
        <v>výpočet:</v>
      </c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14"/>
      <c r="B48" s="221"/>
      <c r="C48" s="268" t="s">
        <v>165</v>
      </c>
      <c r="D48" s="225"/>
      <c r="E48" s="230"/>
      <c r="F48" s="235"/>
      <c r="G48" s="236"/>
      <c r="H48" s="234"/>
      <c r="I48" s="234"/>
      <c r="J48" s="234"/>
      <c r="K48" s="234"/>
      <c r="L48" s="234"/>
      <c r="M48" s="234"/>
      <c r="N48" s="223"/>
      <c r="O48" s="223"/>
      <c r="P48" s="223"/>
      <c r="Q48" s="223"/>
      <c r="R48" s="223"/>
      <c r="S48" s="223"/>
      <c r="T48" s="224"/>
      <c r="U48" s="223"/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123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6" t="str">
        <f>C48</f>
        <v>(5*0,3*0,15)</v>
      </c>
      <c r="BB48" s="213"/>
      <c r="BC48" s="213"/>
      <c r="BD48" s="213"/>
      <c r="BE48" s="213"/>
      <c r="BF48" s="213"/>
      <c r="BG48" s="213"/>
      <c r="BH48" s="213"/>
    </row>
    <row r="49" spans="1:60" x14ac:dyDescent="0.25">
      <c r="A49" s="215" t="s">
        <v>117</v>
      </c>
      <c r="B49" s="222" t="s">
        <v>66</v>
      </c>
      <c r="C49" s="269" t="s">
        <v>67</v>
      </c>
      <c r="D49" s="226"/>
      <c r="E49" s="231"/>
      <c r="F49" s="237"/>
      <c r="G49" s="237">
        <f>SUMIF(AE50:AE56,"&lt;&gt;NOR",G50:G56)</f>
        <v>0</v>
      </c>
      <c r="H49" s="237"/>
      <c r="I49" s="237">
        <f>SUM(I50:I56)</f>
        <v>0</v>
      </c>
      <c r="J49" s="237"/>
      <c r="K49" s="237">
        <f>SUM(K50:K56)</f>
        <v>0</v>
      </c>
      <c r="L49" s="237"/>
      <c r="M49" s="237">
        <f>SUM(M50:M56)</f>
        <v>0</v>
      </c>
      <c r="N49" s="226"/>
      <c r="O49" s="226">
        <f>SUM(O50:O56)</f>
        <v>0.12567999999999999</v>
      </c>
      <c r="P49" s="226"/>
      <c r="Q49" s="226">
        <f>SUM(Q50:Q56)</f>
        <v>0</v>
      </c>
      <c r="R49" s="226"/>
      <c r="S49" s="226"/>
      <c r="T49" s="227"/>
      <c r="U49" s="226">
        <f>SUM(U50:U56)</f>
        <v>7.44</v>
      </c>
      <c r="AE49" t="s">
        <v>118</v>
      </c>
    </row>
    <row r="50" spans="1:60" ht="20.399999999999999" outlineLevel="1" x14ac:dyDescent="0.25">
      <c r="A50" s="214">
        <v>13</v>
      </c>
      <c r="B50" s="221" t="s">
        <v>166</v>
      </c>
      <c r="C50" s="267" t="s">
        <v>167</v>
      </c>
      <c r="D50" s="223" t="s">
        <v>131</v>
      </c>
      <c r="E50" s="229">
        <v>2</v>
      </c>
      <c r="F50" s="233">
        <f>H50+J50</f>
        <v>0</v>
      </c>
      <c r="G50" s="234">
        <f>ROUND(E50*F50,2)</f>
        <v>0</v>
      </c>
      <c r="H50" s="234"/>
      <c r="I50" s="234">
        <f>ROUND(E50*H50,2)</f>
        <v>0</v>
      </c>
      <c r="J50" s="234"/>
      <c r="K50" s="234">
        <f>ROUND(E50*J50,2)</f>
        <v>0</v>
      </c>
      <c r="L50" s="234">
        <v>0</v>
      </c>
      <c r="M50" s="234">
        <f>G50*(1+L50/100)</f>
        <v>0</v>
      </c>
      <c r="N50" s="223">
        <v>3.1269999999999999E-2</v>
      </c>
      <c r="O50" s="223">
        <f>ROUND(E50*N50,5)</f>
        <v>6.2539999999999998E-2</v>
      </c>
      <c r="P50" s="223">
        <v>0</v>
      </c>
      <c r="Q50" s="223">
        <f>ROUND(E50*P50,5)</f>
        <v>0</v>
      </c>
      <c r="R50" s="223"/>
      <c r="S50" s="223"/>
      <c r="T50" s="224">
        <v>1.86</v>
      </c>
      <c r="U50" s="223">
        <f>ROUND(E50*T50,2)</f>
        <v>3.72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122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0.399999999999999" outlineLevel="1" x14ac:dyDescent="0.25">
      <c r="A51" s="214">
        <v>14</v>
      </c>
      <c r="B51" s="221" t="s">
        <v>168</v>
      </c>
      <c r="C51" s="267" t="s">
        <v>169</v>
      </c>
      <c r="D51" s="223" t="s">
        <v>131</v>
      </c>
      <c r="E51" s="229">
        <v>1</v>
      </c>
      <c r="F51" s="233">
        <f>H51+J51</f>
        <v>0</v>
      </c>
      <c r="G51" s="234">
        <f>ROUND(E51*F51,2)</f>
        <v>0</v>
      </c>
      <c r="H51" s="234"/>
      <c r="I51" s="234">
        <f>ROUND(E51*H51,2)</f>
        <v>0</v>
      </c>
      <c r="J51" s="234"/>
      <c r="K51" s="234">
        <f>ROUND(E51*J51,2)</f>
        <v>0</v>
      </c>
      <c r="L51" s="234">
        <v>0</v>
      </c>
      <c r="M51" s="234">
        <f>G51*(1+L51/100)</f>
        <v>0</v>
      </c>
      <c r="N51" s="223">
        <v>3.1669999999999997E-2</v>
      </c>
      <c r="O51" s="223">
        <f>ROUND(E51*N51,5)</f>
        <v>3.1669999999999997E-2</v>
      </c>
      <c r="P51" s="223">
        <v>0</v>
      </c>
      <c r="Q51" s="223">
        <f>ROUND(E51*P51,5)</f>
        <v>0</v>
      </c>
      <c r="R51" s="223"/>
      <c r="S51" s="223"/>
      <c r="T51" s="224">
        <v>1.86</v>
      </c>
      <c r="U51" s="223">
        <f>ROUND(E51*T51,2)</f>
        <v>1.86</v>
      </c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122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0.399999999999999" outlineLevel="1" x14ac:dyDescent="0.25">
      <c r="A52" s="214">
        <v>15</v>
      </c>
      <c r="B52" s="221" t="s">
        <v>170</v>
      </c>
      <c r="C52" s="267" t="s">
        <v>171</v>
      </c>
      <c r="D52" s="223" t="s">
        <v>131</v>
      </c>
      <c r="E52" s="229">
        <v>1</v>
      </c>
      <c r="F52" s="233">
        <f>H52+J52</f>
        <v>0</v>
      </c>
      <c r="G52" s="234">
        <f>ROUND(E52*F52,2)</f>
        <v>0</v>
      </c>
      <c r="H52" s="234"/>
      <c r="I52" s="234">
        <f>ROUND(E52*H52,2)</f>
        <v>0</v>
      </c>
      <c r="J52" s="234"/>
      <c r="K52" s="234">
        <f>ROUND(E52*J52,2)</f>
        <v>0</v>
      </c>
      <c r="L52" s="234">
        <v>0</v>
      </c>
      <c r="M52" s="234">
        <f>G52*(1+L52/100)</f>
        <v>0</v>
      </c>
      <c r="N52" s="223">
        <v>3.1469999999999998E-2</v>
      </c>
      <c r="O52" s="223">
        <f>ROUND(E52*N52,5)</f>
        <v>3.1469999999999998E-2</v>
      </c>
      <c r="P52" s="223">
        <v>0</v>
      </c>
      <c r="Q52" s="223">
        <f>ROUND(E52*P52,5)</f>
        <v>0</v>
      </c>
      <c r="R52" s="223"/>
      <c r="S52" s="223"/>
      <c r="T52" s="224">
        <v>1.86</v>
      </c>
      <c r="U52" s="223">
        <f>ROUND(E52*T52,2)</f>
        <v>1.86</v>
      </c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122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0.399999999999999" outlineLevel="1" x14ac:dyDescent="0.25">
      <c r="A53" s="214">
        <v>16</v>
      </c>
      <c r="B53" s="221" t="s">
        <v>172</v>
      </c>
      <c r="C53" s="267" t="s">
        <v>173</v>
      </c>
      <c r="D53" s="223" t="s">
        <v>131</v>
      </c>
      <c r="E53" s="229">
        <v>1</v>
      </c>
      <c r="F53" s="233">
        <f>H53+J53</f>
        <v>0</v>
      </c>
      <c r="G53" s="234">
        <f>ROUND(E53*F53,2)</f>
        <v>0</v>
      </c>
      <c r="H53" s="234"/>
      <c r="I53" s="234">
        <f>ROUND(E53*H53,2)</f>
        <v>0</v>
      </c>
      <c r="J53" s="234"/>
      <c r="K53" s="234">
        <f>ROUND(E53*J53,2)</f>
        <v>0</v>
      </c>
      <c r="L53" s="234">
        <v>0</v>
      </c>
      <c r="M53" s="234">
        <f>G53*(1+L53/100)</f>
        <v>0</v>
      </c>
      <c r="N53" s="223">
        <v>0</v>
      </c>
      <c r="O53" s="223">
        <f>ROUND(E53*N53,5)</f>
        <v>0</v>
      </c>
      <c r="P53" s="223">
        <v>0</v>
      </c>
      <c r="Q53" s="223">
        <f>ROUND(E53*P53,5)</f>
        <v>0</v>
      </c>
      <c r="R53" s="223"/>
      <c r="S53" s="223"/>
      <c r="T53" s="224">
        <v>0</v>
      </c>
      <c r="U53" s="223">
        <f>ROUND(E53*T53,2)</f>
        <v>0</v>
      </c>
      <c r="V53" s="213"/>
      <c r="W53" s="213"/>
      <c r="X53" s="213"/>
      <c r="Y53" s="213"/>
      <c r="Z53" s="213"/>
      <c r="AA53" s="213"/>
      <c r="AB53" s="213"/>
      <c r="AC53" s="213"/>
      <c r="AD53" s="213"/>
      <c r="AE53" s="213" t="s">
        <v>122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0.399999999999999" outlineLevel="1" x14ac:dyDescent="0.25">
      <c r="A54" s="214">
        <v>17</v>
      </c>
      <c r="B54" s="221" t="s">
        <v>174</v>
      </c>
      <c r="C54" s="267" t="s">
        <v>175</v>
      </c>
      <c r="D54" s="223" t="s">
        <v>176</v>
      </c>
      <c r="E54" s="229">
        <v>2</v>
      </c>
      <c r="F54" s="233">
        <f>H54+J54</f>
        <v>0</v>
      </c>
      <c r="G54" s="234">
        <f>ROUND(E54*F54,2)</f>
        <v>0</v>
      </c>
      <c r="H54" s="234"/>
      <c r="I54" s="234">
        <f>ROUND(E54*H54,2)</f>
        <v>0</v>
      </c>
      <c r="J54" s="234"/>
      <c r="K54" s="234">
        <f>ROUND(E54*J54,2)</f>
        <v>0</v>
      </c>
      <c r="L54" s="234">
        <v>0</v>
      </c>
      <c r="M54" s="234">
        <f>G54*(1+L54/100)</f>
        <v>0</v>
      </c>
      <c r="N54" s="223">
        <v>0</v>
      </c>
      <c r="O54" s="223">
        <f>ROUND(E54*N54,5)</f>
        <v>0</v>
      </c>
      <c r="P54" s="223">
        <v>0</v>
      </c>
      <c r="Q54" s="223">
        <f>ROUND(E54*P54,5)</f>
        <v>0</v>
      </c>
      <c r="R54" s="223"/>
      <c r="S54" s="223"/>
      <c r="T54" s="224">
        <v>0</v>
      </c>
      <c r="U54" s="223">
        <f>ROUND(E54*T54,2)</f>
        <v>0</v>
      </c>
      <c r="V54" s="213"/>
      <c r="W54" s="213"/>
      <c r="X54" s="213"/>
      <c r="Y54" s="213"/>
      <c r="Z54" s="213"/>
      <c r="AA54" s="213"/>
      <c r="AB54" s="213"/>
      <c r="AC54" s="213"/>
      <c r="AD54" s="213"/>
      <c r="AE54" s="213" t="s">
        <v>128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0.399999999999999" outlineLevel="1" x14ac:dyDescent="0.25">
      <c r="A55" s="214">
        <v>18</v>
      </c>
      <c r="B55" s="221" t="s">
        <v>172</v>
      </c>
      <c r="C55" s="267" t="s">
        <v>177</v>
      </c>
      <c r="D55" s="223" t="s">
        <v>176</v>
      </c>
      <c r="E55" s="229">
        <v>2</v>
      </c>
      <c r="F55" s="233">
        <f>H55+J55</f>
        <v>0</v>
      </c>
      <c r="G55" s="234">
        <f>ROUND(E55*F55,2)</f>
        <v>0</v>
      </c>
      <c r="H55" s="234"/>
      <c r="I55" s="234">
        <f>ROUND(E55*H55,2)</f>
        <v>0</v>
      </c>
      <c r="J55" s="234"/>
      <c r="K55" s="234">
        <f>ROUND(E55*J55,2)</f>
        <v>0</v>
      </c>
      <c r="L55" s="234">
        <v>0</v>
      </c>
      <c r="M55" s="234">
        <f>G55*(1+L55/100)</f>
        <v>0</v>
      </c>
      <c r="N55" s="223">
        <v>0</v>
      </c>
      <c r="O55" s="223">
        <f>ROUND(E55*N55,5)</f>
        <v>0</v>
      </c>
      <c r="P55" s="223">
        <v>0</v>
      </c>
      <c r="Q55" s="223">
        <f>ROUND(E55*P55,5)</f>
        <v>0</v>
      </c>
      <c r="R55" s="223"/>
      <c r="S55" s="223"/>
      <c r="T55" s="224">
        <v>0</v>
      </c>
      <c r="U55" s="223">
        <f>ROUND(E55*T55,2)</f>
        <v>0</v>
      </c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128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14">
        <v>19</v>
      </c>
      <c r="B56" s="221" t="s">
        <v>178</v>
      </c>
      <c r="C56" s="267" t="s">
        <v>179</v>
      </c>
      <c r="D56" s="223" t="s">
        <v>0</v>
      </c>
      <c r="E56" s="229">
        <v>563.85</v>
      </c>
      <c r="F56" s="233">
        <f>H56+J56</f>
        <v>0</v>
      </c>
      <c r="G56" s="234">
        <f>ROUND(E56*F56,2)</f>
        <v>0</v>
      </c>
      <c r="H56" s="234"/>
      <c r="I56" s="234">
        <f>ROUND(E56*H56,2)</f>
        <v>0</v>
      </c>
      <c r="J56" s="234"/>
      <c r="K56" s="234">
        <f>ROUND(E56*J56,2)</f>
        <v>0</v>
      </c>
      <c r="L56" s="234">
        <v>0</v>
      </c>
      <c r="M56" s="234">
        <f>G56*(1+L56/100)</f>
        <v>0</v>
      </c>
      <c r="N56" s="223">
        <v>0</v>
      </c>
      <c r="O56" s="223">
        <f>ROUND(E56*N56,5)</f>
        <v>0</v>
      </c>
      <c r="P56" s="223">
        <v>0</v>
      </c>
      <c r="Q56" s="223">
        <f>ROUND(E56*P56,5)</f>
        <v>0</v>
      </c>
      <c r="R56" s="223"/>
      <c r="S56" s="223"/>
      <c r="T56" s="224">
        <v>0</v>
      </c>
      <c r="U56" s="223">
        <f>ROUND(E56*T56,2)</f>
        <v>0</v>
      </c>
      <c r="V56" s="213"/>
      <c r="W56" s="213"/>
      <c r="X56" s="213"/>
      <c r="Y56" s="213"/>
      <c r="Z56" s="213"/>
      <c r="AA56" s="213"/>
      <c r="AB56" s="213"/>
      <c r="AC56" s="213"/>
      <c r="AD56" s="213"/>
      <c r="AE56" s="213" t="s">
        <v>122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x14ac:dyDescent="0.25">
      <c r="A57" s="215" t="s">
        <v>117</v>
      </c>
      <c r="B57" s="222" t="s">
        <v>68</v>
      </c>
      <c r="C57" s="269" t="s">
        <v>69</v>
      </c>
      <c r="D57" s="226"/>
      <c r="E57" s="231"/>
      <c r="F57" s="237"/>
      <c r="G57" s="237">
        <f>SUMIF(AE58:AE64,"&lt;&gt;NOR",G58:G64)</f>
        <v>0</v>
      </c>
      <c r="H57" s="237"/>
      <c r="I57" s="237">
        <f>SUM(I58:I64)</f>
        <v>0</v>
      </c>
      <c r="J57" s="237"/>
      <c r="K57" s="237">
        <f>SUM(K58:K64)</f>
        <v>0</v>
      </c>
      <c r="L57" s="237"/>
      <c r="M57" s="237">
        <f>SUM(M58:M64)</f>
        <v>0</v>
      </c>
      <c r="N57" s="226"/>
      <c r="O57" s="226">
        <f>SUM(O58:O64)</f>
        <v>0.28778999999999999</v>
      </c>
      <c r="P57" s="226"/>
      <c r="Q57" s="226">
        <f>SUM(Q58:Q64)</f>
        <v>0</v>
      </c>
      <c r="R57" s="226"/>
      <c r="S57" s="226"/>
      <c r="T57" s="227"/>
      <c r="U57" s="226">
        <f>SUM(U58:U64)</f>
        <v>11.8</v>
      </c>
      <c r="AE57" t="s">
        <v>118</v>
      </c>
    </row>
    <row r="58" spans="1:60" outlineLevel="1" x14ac:dyDescent="0.25">
      <c r="A58" s="214">
        <v>20</v>
      </c>
      <c r="B58" s="221" t="s">
        <v>180</v>
      </c>
      <c r="C58" s="267" t="s">
        <v>181</v>
      </c>
      <c r="D58" s="223" t="s">
        <v>121</v>
      </c>
      <c r="E58" s="229">
        <v>45.392319999999998</v>
      </c>
      <c r="F58" s="233">
        <f>H58+J58</f>
        <v>0</v>
      </c>
      <c r="G58" s="234">
        <f>ROUND(E58*F58,2)</f>
        <v>0</v>
      </c>
      <c r="H58" s="234"/>
      <c r="I58" s="234">
        <f>ROUND(E58*H58,2)</f>
        <v>0</v>
      </c>
      <c r="J58" s="234"/>
      <c r="K58" s="234">
        <f>ROUND(E58*J58,2)</f>
        <v>0</v>
      </c>
      <c r="L58" s="234">
        <v>0</v>
      </c>
      <c r="M58" s="234">
        <f>G58*(1+L58/100)</f>
        <v>0</v>
      </c>
      <c r="N58" s="223">
        <v>6.3400000000000001E-3</v>
      </c>
      <c r="O58" s="223">
        <f>ROUND(E58*N58,5)</f>
        <v>0.28778999999999999</v>
      </c>
      <c r="P58" s="223">
        <v>0</v>
      </c>
      <c r="Q58" s="223">
        <f>ROUND(E58*P58,5)</f>
        <v>0</v>
      </c>
      <c r="R58" s="223"/>
      <c r="S58" s="223"/>
      <c r="T58" s="224">
        <v>0.26</v>
      </c>
      <c r="U58" s="223">
        <f>ROUND(E58*T58,2)</f>
        <v>11.8</v>
      </c>
      <c r="V58" s="213"/>
      <c r="W58" s="213"/>
      <c r="X58" s="213"/>
      <c r="Y58" s="213"/>
      <c r="Z58" s="213"/>
      <c r="AA58" s="213"/>
      <c r="AB58" s="213"/>
      <c r="AC58" s="213"/>
      <c r="AD58" s="213"/>
      <c r="AE58" s="213" t="s">
        <v>122</v>
      </c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14"/>
      <c r="B59" s="221"/>
      <c r="C59" s="268" t="s">
        <v>330</v>
      </c>
      <c r="D59" s="225"/>
      <c r="E59" s="230"/>
      <c r="F59" s="235"/>
      <c r="G59" s="236"/>
      <c r="H59" s="234"/>
      <c r="I59" s="234"/>
      <c r="J59" s="234"/>
      <c r="K59" s="234"/>
      <c r="L59" s="234"/>
      <c r="M59" s="234"/>
      <c r="N59" s="223"/>
      <c r="O59" s="223"/>
      <c r="P59" s="223"/>
      <c r="Q59" s="223"/>
      <c r="R59" s="223"/>
      <c r="S59" s="223"/>
      <c r="T59" s="224"/>
      <c r="U59" s="223"/>
      <c r="V59" s="213"/>
      <c r="W59" s="213"/>
      <c r="X59" s="213"/>
      <c r="Y59" s="213"/>
      <c r="Z59" s="213"/>
      <c r="AA59" s="213"/>
      <c r="AB59" s="213"/>
      <c r="AC59" s="213"/>
      <c r="AD59" s="213"/>
      <c r="AE59" s="213" t="s">
        <v>123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6" t="str">
        <f>C59</f>
        <v>omítky na stropech</v>
      </c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14"/>
      <c r="B60" s="221"/>
      <c r="C60" s="268" t="s">
        <v>182</v>
      </c>
      <c r="D60" s="225"/>
      <c r="E60" s="230"/>
      <c r="F60" s="235"/>
      <c r="G60" s="236"/>
      <c r="H60" s="234"/>
      <c r="I60" s="234"/>
      <c r="J60" s="234"/>
      <c r="K60" s="234"/>
      <c r="L60" s="234"/>
      <c r="M60" s="234"/>
      <c r="N60" s="223"/>
      <c r="O60" s="223"/>
      <c r="P60" s="223"/>
      <c r="Q60" s="223"/>
      <c r="R60" s="223"/>
      <c r="S60" s="223"/>
      <c r="T60" s="224"/>
      <c r="U60" s="223"/>
      <c r="V60" s="213"/>
      <c r="W60" s="213"/>
      <c r="X60" s="213"/>
      <c r="Y60" s="213"/>
      <c r="Z60" s="213"/>
      <c r="AA60" s="213"/>
      <c r="AB60" s="213"/>
      <c r="AC60" s="213"/>
      <c r="AD60" s="213"/>
      <c r="AE60" s="213" t="s">
        <v>123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6" t="str">
        <f>C60</f>
        <v>22,96</v>
      </c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14"/>
      <c r="B61" s="221"/>
      <c r="C61" s="268" t="s">
        <v>331</v>
      </c>
      <c r="D61" s="225"/>
      <c r="E61" s="230"/>
      <c r="F61" s="235"/>
      <c r="G61" s="236"/>
      <c r="H61" s="234"/>
      <c r="I61" s="234"/>
      <c r="J61" s="234"/>
      <c r="K61" s="234"/>
      <c r="L61" s="234"/>
      <c r="M61" s="234"/>
      <c r="N61" s="223"/>
      <c r="O61" s="223"/>
      <c r="P61" s="223"/>
      <c r="Q61" s="223"/>
      <c r="R61" s="223"/>
      <c r="S61" s="223"/>
      <c r="T61" s="224"/>
      <c r="U61" s="223"/>
      <c r="V61" s="213"/>
      <c r="W61" s="213"/>
      <c r="X61" s="213"/>
      <c r="Y61" s="213"/>
      <c r="Z61" s="213"/>
      <c r="AA61" s="213"/>
      <c r="AB61" s="213"/>
      <c r="AC61" s="213"/>
      <c r="AD61" s="213"/>
      <c r="AE61" s="213" t="s">
        <v>123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6" t="str">
        <f>C61</f>
        <v>zdění příček</v>
      </c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14"/>
      <c r="B62" s="221"/>
      <c r="C62" s="268" t="s">
        <v>183</v>
      </c>
      <c r="D62" s="225"/>
      <c r="E62" s="230"/>
      <c r="F62" s="235"/>
      <c r="G62" s="236"/>
      <c r="H62" s="234"/>
      <c r="I62" s="234"/>
      <c r="J62" s="234"/>
      <c r="K62" s="234"/>
      <c r="L62" s="234"/>
      <c r="M62" s="234"/>
      <c r="N62" s="223"/>
      <c r="O62" s="223"/>
      <c r="P62" s="223"/>
      <c r="Q62" s="223"/>
      <c r="R62" s="223"/>
      <c r="S62" s="223"/>
      <c r="T62" s="224"/>
      <c r="U62" s="223"/>
      <c r="V62" s="213"/>
      <c r="W62" s="213"/>
      <c r="X62" s="213"/>
      <c r="Y62" s="213"/>
      <c r="Z62" s="213"/>
      <c r="AA62" s="213"/>
      <c r="AB62" s="213"/>
      <c r="AC62" s="213"/>
      <c r="AD62" s="213"/>
      <c r="AE62" s="213" t="s">
        <v>123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6" t="str">
        <f>C62</f>
        <v>20,46*0,3</v>
      </c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14"/>
      <c r="B63" s="221"/>
      <c r="C63" s="268" t="s">
        <v>332</v>
      </c>
      <c r="D63" s="225"/>
      <c r="E63" s="230"/>
      <c r="F63" s="235"/>
      <c r="G63" s="236"/>
      <c r="H63" s="234"/>
      <c r="I63" s="234"/>
      <c r="J63" s="234"/>
      <c r="K63" s="234"/>
      <c r="L63" s="234"/>
      <c r="M63" s="234"/>
      <c r="N63" s="223"/>
      <c r="O63" s="223"/>
      <c r="P63" s="223"/>
      <c r="Q63" s="223"/>
      <c r="R63" s="223"/>
      <c r="S63" s="223"/>
      <c r="T63" s="224"/>
      <c r="U63" s="223"/>
      <c r="V63" s="213"/>
      <c r="W63" s="213"/>
      <c r="X63" s="213"/>
      <c r="Y63" s="213"/>
      <c r="Z63" s="213"/>
      <c r="AA63" s="213"/>
      <c r="AB63" s="213"/>
      <c r="AC63" s="213"/>
      <c r="AD63" s="213"/>
      <c r="AE63" s="213" t="s">
        <v>123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6" t="str">
        <f>C63</f>
        <v>omítky</v>
      </c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14"/>
      <c r="B64" s="221"/>
      <c r="C64" s="268" t="s">
        <v>184</v>
      </c>
      <c r="D64" s="225"/>
      <c r="E64" s="230"/>
      <c r="F64" s="235"/>
      <c r="G64" s="236"/>
      <c r="H64" s="234"/>
      <c r="I64" s="234"/>
      <c r="J64" s="234"/>
      <c r="K64" s="234"/>
      <c r="L64" s="234"/>
      <c r="M64" s="234"/>
      <c r="N64" s="223"/>
      <c r="O64" s="223"/>
      <c r="P64" s="223"/>
      <c r="Q64" s="223"/>
      <c r="R64" s="223"/>
      <c r="S64" s="223"/>
      <c r="T64" s="224"/>
      <c r="U64" s="223"/>
      <c r="V64" s="213"/>
      <c r="W64" s="213"/>
      <c r="X64" s="213"/>
      <c r="Y64" s="213"/>
      <c r="Z64" s="213"/>
      <c r="AA64" s="213"/>
      <c r="AB64" s="213"/>
      <c r="AC64" s="213"/>
      <c r="AD64" s="213"/>
      <c r="AE64" s="213" t="s">
        <v>123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6" t="str">
        <f>C64</f>
        <v>54,3144*0,3</v>
      </c>
      <c r="BB64" s="213"/>
      <c r="BC64" s="213"/>
      <c r="BD64" s="213"/>
      <c r="BE64" s="213"/>
      <c r="BF64" s="213"/>
      <c r="BG64" s="213"/>
      <c r="BH64" s="213"/>
    </row>
    <row r="65" spans="1:60" x14ac:dyDescent="0.25">
      <c r="A65" s="215" t="s">
        <v>117</v>
      </c>
      <c r="B65" s="222" t="s">
        <v>70</v>
      </c>
      <c r="C65" s="269" t="s">
        <v>71</v>
      </c>
      <c r="D65" s="226"/>
      <c r="E65" s="231"/>
      <c r="F65" s="237"/>
      <c r="G65" s="237">
        <f>SUMIF(AE66:AE116,"&lt;&gt;NOR",G66:G116)</f>
        <v>0</v>
      </c>
      <c r="H65" s="237"/>
      <c r="I65" s="237">
        <f>SUM(I66:I116)</f>
        <v>0</v>
      </c>
      <c r="J65" s="237"/>
      <c r="K65" s="237">
        <f>SUM(K66:K116)</f>
        <v>0</v>
      </c>
      <c r="L65" s="237"/>
      <c r="M65" s="237">
        <f>SUM(M66:M116)</f>
        <v>0</v>
      </c>
      <c r="N65" s="226"/>
      <c r="O65" s="226">
        <f>SUM(O66:O116)</f>
        <v>1.0440000000000001E-2</v>
      </c>
      <c r="P65" s="226"/>
      <c r="Q65" s="226">
        <f>SUM(Q66:Q116)</f>
        <v>5.7677899999999998</v>
      </c>
      <c r="R65" s="226"/>
      <c r="S65" s="226"/>
      <c r="T65" s="227"/>
      <c r="U65" s="226">
        <f>SUM(U66:U116)</f>
        <v>54.81</v>
      </c>
      <c r="AE65" t="s">
        <v>118</v>
      </c>
    </row>
    <row r="66" spans="1:60" outlineLevel="1" x14ac:dyDescent="0.25">
      <c r="A66" s="214">
        <v>21</v>
      </c>
      <c r="B66" s="221" t="s">
        <v>185</v>
      </c>
      <c r="C66" s="267" t="s">
        <v>186</v>
      </c>
      <c r="D66" s="223" t="s">
        <v>163</v>
      </c>
      <c r="E66" s="229">
        <v>1.5593999999999999</v>
      </c>
      <c r="F66" s="233">
        <f>H66+J66</f>
        <v>0</v>
      </c>
      <c r="G66" s="234">
        <f>ROUND(E66*F66,2)</f>
        <v>0</v>
      </c>
      <c r="H66" s="234"/>
      <c r="I66" s="234">
        <f>ROUND(E66*H66,2)</f>
        <v>0</v>
      </c>
      <c r="J66" s="234"/>
      <c r="K66" s="234">
        <f>ROUND(E66*J66,2)</f>
        <v>0</v>
      </c>
      <c r="L66" s="234">
        <v>0</v>
      </c>
      <c r="M66" s="234">
        <f>G66*(1+L66/100)</f>
        <v>0</v>
      </c>
      <c r="N66" s="223">
        <v>1.1000000000000001E-3</v>
      </c>
      <c r="O66" s="223">
        <f>ROUND(E66*N66,5)</f>
        <v>1.72E-3</v>
      </c>
      <c r="P66" s="223">
        <v>0.68700000000000006</v>
      </c>
      <c r="Q66" s="223">
        <f>ROUND(E66*P66,5)</f>
        <v>1.07131</v>
      </c>
      <c r="R66" s="223"/>
      <c r="S66" s="223"/>
      <c r="T66" s="224">
        <v>1.08</v>
      </c>
      <c r="U66" s="223">
        <f>ROUND(E66*T66,2)</f>
        <v>1.68</v>
      </c>
      <c r="V66" s="213"/>
      <c r="W66" s="213"/>
      <c r="X66" s="213"/>
      <c r="Y66" s="213"/>
      <c r="Z66" s="213"/>
      <c r="AA66" s="213"/>
      <c r="AB66" s="213"/>
      <c r="AC66" s="213"/>
      <c r="AD66" s="213"/>
      <c r="AE66" s="213" t="s">
        <v>122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14"/>
      <c r="B67" s="221"/>
      <c r="C67" s="268" t="s">
        <v>333</v>
      </c>
      <c r="D67" s="225"/>
      <c r="E67" s="230"/>
      <c r="F67" s="235"/>
      <c r="G67" s="236"/>
      <c r="H67" s="234"/>
      <c r="I67" s="234"/>
      <c r="J67" s="234"/>
      <c r="K67" s="234"/>
      <c r="L67" s="234"/>
      <c r="M67" s="234"/>
      <c r="N67" s="223"/>
      <c r="O67" s="223"/>
      <c r="P67" s="223"/>
      <c r="Q67" s="223"/>
      <c r="R67" s="223"/>
      <c r="S67" s="223"/>
      <c r="T67" s="224"/>
      <c r="U67" s="223"/>
      <c r="V67" s="213"/>
      <c r="W67" s="213"/>
      <c r="X67" s="213"/>
      <c r="Y67" s="213"/>
      <c r="Z67" s="213"/>
      <c r="AA67" s="213"/>
      <c r="AB67" s="213"/>
      <c r="AC67" s="213"/>
      <c r="AD67" s="213"/>
      <c r="AE67" s="213" t="s">
        <v>123</v>
      </c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6" t="str">
        <f>C67</f>
        <v>Bourání zdiva z pórobetonových tvárnic Ytong tl. 200 mm.</v>
      </c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14"/>
      <c r="B68" s="221"/>
      <c r="C68" s="268" t="s">
        <v>334</v>
      </c>
      <c r="D68" s="225"/>
      <c r="E68" s="230"/>
      <c r="F68" s="235"/>
      <c r="G68" s="236"/>
      <c r="H68" s="234"/>
      <c r="I68" s="234"/>
      <c r="J68" s="234"/>
      <c r="K68" s="234"/>
      <c r="L68" s="234"/>
      <c r="M68" s="234"/>
      <c r="N68" s="223"/>
      <c r="O68" s="223"/>
      <c r="P68" s="223"/>
      <c r="Q68" s="223"/>
      <c r="R68" s="223"/>
      <c r="S68" s="223"/>
      <c r="T68" s="224"/>
      <c r="U68" s="223"/>
      <c r="V68" s="213"/>
      <c r="W68" s="213"/>
      <c r="X68" s="213"/>
      <c r="Y68" s="213"/>
      <c r="Z68" s="213"/>
      <c r="AA68" s="213"/>
      <c r="AB68" s="213"/>
      <c r="AC68" s="213"/>
      <c r="AD68" s="213"/>
      <c r="AE68" s="213" t="s">
        <v>123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6" t="str">
        <f>C68</f>
        <v>Nejedná se o nosnou část konstrukce zázemí kluziště Lužánky.</v>
      </c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14"/>
      <c r="B69" s="221"/>
      <c r="C69" s="270" t="s">
        <v>145</v>
      </c>
      <c r="D69" s="228"/>
      <c r="E69" s="232"/>
      <c r="F69" s="238"/>
      <c r="G69" s="238"/>
      <c r="H69" s="234"/>
      <c r="I69" s="234"/>
      <c r="J69" s="234"/>
      <c r="K69" s="234"/>
      <c r="L69" s="234"/>
      <c r="M69" s="234"/>
      <c r="N69" s="223"/>
      <c r="O69" s="223"/>
      <c r="P69" s="223"/>
      <c r="Q69" s="223"/>
      <c r="R69" s="223"/>
      <c r="S69" s="223"/>
      <c r="T69" s="224"/>
      <c r="U69" s="223"/>
      <c r="V69" s="213"/>
      <c r="W69" s="213"/>
      <c r="X69" s="213"/>
      <c r="Y69" s="213"/>
      <c r="Z69" s="213"/>
      <c r="AA69" s="213"/>
      <c r="AB69" s="213"/>
      <c r="AC69" s="213"/>
      <c r="AD69" s="213"/>
      <c r="AE69" s="213" t="s">
        <v>123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14"/>
      <c r="B70" s="221"/>
      <c r="C70" s="268" t="s">
        <v>141</v>
      </c>
      <c r="D70" s="225"/>
      <c r="E70" s="230"/>
      <c r="F70" s="235"/>
      <c r="G70" s="236"/>
      <c r="H70" s="234"/>
      <c r="I70" s="234"/>
      <c r="J70" s="234"/>
      <c r="K70" s="234"/>
      <c r="L70" s="234"/>
      <c r="M70" s="234"/>
      <c r="N70" s="223"/>
      <c r="O70" s="223"/>
      <c r="P70" s="223"/>
      <c r="Q70" s="223"/>
      <c r="R70" s="223"/>
      <c r="S70" s="223"/>
      <c r="T70" s="224"/>
      <c r="U70" s="223"/>
      <c r="V70" s="213"/>
      <c r="W70" s="213"/>
      <c r="X70" s="213"/>
      <c r="Y70" s="213"/>
      <c r="Z70" s="213"/>
      <c r="AA70" s="213"/>
      <c r="AB70" s="213"/>
      <c r="AC70" s="213"/>
      <c r="AD70" s="213"/>
      <c r="AE70" s="213" t="s">
        <v>123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6" t="str">
        <f>C70</f>
        <v>výpočet:</v>
      </c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14"/>
      <c r="B71" s="221"/>
      <c r="C71" s="268" t="s">
        <v>187</v>
      </c>
      <c r="D71" s="225"/>
      <c r="E71" s="230"/>
      <c r="F71" s="235"/>
      <c r="G71" s="236"/>
      <c r="H71" s="234"/>
      <c r="I71" s="234"/>
      <c r="J71" s="234"/>
      <c r="K71" s="234"/>
      <c r="L71" s="234"/>
      <c r="M71" s="234"/>
      <c r="N71" s="223"/>
      <c r="O71" s="223"/>
      <c r="P71" s="223"/>
      <c r="Q71" s="223"/>
      <c r="R71" s="223"/>
      <c r="S71" s="223"/>
      <c r="T71" s="224"/>
      <c r="U71" s="223"/>
      <c r="V71" s="213"/>
      <c r="W71" s="213"/>
      <c r="X71" s="213"/>
      <c r="Y71" s="213"/>
      <c r="Z71" s="213"/>
      <c r="AA71" s="213"/>
      <c r="AB71" s="213"/>
      <c r="AC71" s="213"/>
      <c r="AD71" s="213"/>
      <c r="AE71" s="213" t="s">
        <v>123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6" t="str">
        <f>C71</f>
        <v>(2,9*3,3*0,2) - 0,3546</v>
      </c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14">
        <v>22</v>
      </c>
      <c r="B72" s="221" t="s">
        <v>188</v>
      </c>
      <c r="C72" s="267" t="s">
        <v>189</v>
      </c>
      <c r="D72" s="223" t="s">
        <v>121</v>
      </c>
      <c r="E72" s="229">
        <v>21.706600000000002</v>
      </c>
      <c r="F72" s="233">
        <f>H72+J72</f>
        <v>0</v>
      </c>
      <c r="G72" s="234">
        <f>ROUND(E72*F72,2)</f>
        <v>0</v>
      </c>
      <c r="H72" s="234"/>
      <c r="I72" s="234">
        <f>ROUND(E72*H72,2)</f>
        <v>0</v>
      </c>
      <c r="J72" s="234"/>
      <c r="K72" s="234">
        <f>ROUND(E72*J72,2)</f>
        <v>0</v>
      </c>
      <c r="L72" s="234">
        <v>0</v>
      </c>
      <c r="M72" s="234">
        <f>G72*(1+L72/100)</f>
        <v>0</v>
      </c>
      <c r="N72" s="223">
        <v>0</v>
      </c>
      <c r="O72" s="223">
        <f>ROUND(E72*N72,5)</f>
        <v>0</v>
      </c>
      <c r="P72" s="223">
        <v>0.02</v>
      </c>
      <c r="Q72" s="223">
        <f>ROUND(E72*P72,5)</f>
        <v>0.43413000000000002</v>
      </c>
      <c r="R72" s="223"/>
      <c r="S72" s="223"/>
      <c r="T72" s="224">
        <v>0.14699999999999999</v>
      </c>
      <c r="U72" s="223">
        <f>ROUND(E72*T72,2)</f>
        <v>3.19</v>
      </c>
      <c r="V72" s="213"/>
      <c r="W72" s="213"/>
      <c r="X72" s="213"/>
      <c r="Y72" s="213"/>
      <c r="Z72" s="213"/>
      <c r="AA72" s="213"/>
      <c r="AB72" s="213"/>
      <c r="AC72" s="213"/>
      <c r="AD72" s="213"/>
      <c r="AE72" s="213" t="s">
        <v>122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14"/>
      <c r="B73" s="221"/>
      <c r="C73" s="268" t="s">
        <v>335</v>
      </c>
      <c r="D73" s="225"/>
      <c r="E73" s="230"/>
      <c r="F73" s="235"/>
      <c r="G73" s="236"/>
      <c r="H73" s="234"/>
      <c r="I73" s="234"/>
      <c r="J73" s="234"/>
      <c r="K73" s="234"/>
      <c r="L73" s="234"/>
      <c r="M73" s="234"/>
      <c r="N73" s="223"/>
      <c r="O73" s="223"/>
      <c r="P73" s="223"/>
      <c r="Q73" s="223"/>
      <c r="R73" s="223"/>
      <c r="S73" s="223"/>
      <c r="T73" s="224"/>
      <c r="U73" s="223"/>
      <c r="V73" s="213"/>
      <c r="W73" s="213"/>
      <c r="X73" s="213"/>
      <c r="Y73" s="213"/>
      <c r="Z73" s="213"/>
      <c r="AA73" s="213"/>
      <c r="AB73" s="213"/>
      <c r="AC73" s="213"/>
      <c r="AD73" s="213"/>
      <c r="AE73" s="213" t="s">
        <v>123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6" t="str">
        <f>C73</f>
        <v>Bourání dlažeb v místnostech sprchy, chodba, úklid.</v>
      </c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14"/>
      <c r="B74" s="221"/>
      <c r="C74" s="270" t="s">
        <v>145</v>
      </c>
      <c r="D74" s="228"/>
      <c r="E74" s="232"/>
      <c r="F74" s="238"/>
      <c r="G74" s="238"/>
      <c r="H74" s="234"/>
      <c r="I74" s="234"/>
      <c r="J74" s="234"/>
      <c r="K74" s="234"/>
      <c r="L74" s="234"/>
      <c r="M74" s="234"/>
      <c r="N74" s="223"/>
      <c r="O74" s="223"/>
      <c r="P74" s="223"/>
      <c r="Q74" s="223"/>
      <c r="R74" s="223"/>
      <c r="S74" s="223"/>
      <c r="T74" s="224"/>
      <c r="U74" s="223"/>
      <c r="V74" s="213"/>
      <c r="W74" s="213"/>
      <c r="X74" s="213"/>
      <c r="Y74" s="213"/>
      <c r="Z74" s="213"/>
      <c r="AA74" s="213"/>
      <c r="AB74" s="213"/>
      <c r="AC74" s="213"/>
      <c r="AD74" s="213"/>
      <c r="AE74" s="213" t="s">
        <v>123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14"/>
      <c r="B75" s="221"/>
      <c r="C75" s="268" t="s">
        <v>141</v>
      </c>
      <c r="D75" s="225"/>
      <c r="E75" s="230"/>
      <c r="F75" s="235"/>
      <c r="G75" s="236"/>
      <c r="H75" s="234"/>
      <c r="I75" s="234"/>
      <c r="J75" s="234"/>
      <c r="K75" s="234"/>
      <c r="L75" s="234"/>
      <c r="M75" s="234"/>
      <c r="N75" s="223"/>
      <c r="O75" s="223"/>
      <c r="P75" s="223"/>
      <c r="Q75" s="223"/>
      <c r="R75" s="223"/>
      <c r="S75" s="223"/>
      <c r="T75" s="224"/>
      <c r="U75" s="223"/>
      <c r="V75" s="213"/>
      <c r="W75" s="213"/>
      <c r="X75" s="213"/>
      <c r="Y75" s="213"/>
      <c r="Z75" s="213"/>
      <c r="AA75" s="213"/>
      <c r="AB75" s="213"/>
      <c r="AC75" s="213"/>
      <c r="AD75" s="213"/>
      <c r="AE75" s="213" t="s">
        <v>123</v>
      </c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6" t="str">
        <f>C75</f>
        <v>výpočet:</v>
      </c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14"/>
      <c r="B76" s="221"/>
      <c r="C76" s="268" t="s">
        <v>190</v>
      </c>
      <c r="D76" s="225"/>
      <c r="E76" s="230"/>
      <c r="F76" s="235"/>
      <c r="G76" s="236"/>
      <c r="H76" s="234"/>
      <c r="I76" s="234"/>
      <c r="J76" s="234"/>
      <c r="K76" s="234"/>
      <c r="L76" s="234"/>
      <c r="M76" s="234"/>
      <c r="N76" s="223"/>
      <c r="O76" s="223"/>
      <c r="P76" s="223"/>
      <c r="Q76" s="223"/>
      <c r="R76" s="223"/>
      <c r="S76" s="223"/>
      <c r="T76" s="224"/>
      <c r="U76" s="223"/>
      <c r="V76" s="213"/>
      <c r="W76" s="213"/>
      <c r="X76" s="213"/>
      <c r="Y76" s="213"/>
      <c r="Z76" s="213"/>
      <c r="AA76" s="213"/>
      <c r="AB76" s="213"/>
      <c r="AC76" s="213"/>
      <c r="AD76" s="213"/>
      <c r="AE76" s="213" t="s">
        <v>123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6" t="str">
        <f>C76</f>
        <v>(2,9*5,05) sprchy</v>
      </c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14"/>
      <c r="B77" s="221"/>
      <c r="C77" s="268" t="s">
        <v>336</v>
      </c>
      <c r="D77" s="225"/>
      <c r="E77" s="230"/>
      <c r="F77" s="235"/>
      <c r="G77" s="236"/>
      <c r="H77" s="234"/>
      <c r="I77" s="234"/>
      <c r="J77" s="234"/>
      <c r="K77" s="234"/>
      <c r="L77" s="234"/>
      <c r="M77" s="234"/>
      <c r="N77" s="223"/>
      <c r="O77" s="223"/>
      <c r="P77" s="223"/>
      <c r="Q77" s="223"/>
      <c r="R77" s="223"/>
      <c r="S77" s="223"/>
      <c r="T77" s="224"/>
      <c r="U77" s="223"/>
      <c r="V77" s="213"/>
      <c r="W77" s="213"/>
      <c r="X77" s="213"/>
      <c r="Y77" s="213"/>
      <c r="Z77" s="213"/>
      <c r="AA77" s="213"/>
      <c r="AB77" s="213"/>
      <c r="AC77" s="213"/>
      <c r="AD77" s="213"/>
      <c r="AE77" s="213" t="s">
        <v>123</v>
      </c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6" t="str">
        <f>C77</f>
        <v>(3*1,82) chodba</v>
      </c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14"/>
      <c r="B78" s="221"/>
      <c r="C78" s="268" t="s">
        <v>191</v>
      </c>
      <c r="D78" s="225"/>
      <c r="E78" s="230"/>
      <c r="F78" s="235"/>
      <c r="G78" s="236"/>
      <c r="H78" s="234"/>
      <c r="I78" s="234"/>
      <c r="J78" s="234"/>
      <c r="K78" s="234"/>
      <c r="L78" s="234"/>
      <c r="M78" s="234"/>
      <c r="N78" s="223"/>
      <c r="O78" s="223"/>
      <c r="P78" s="223"/>
      <c r="Q78" s="223"/>
      <c r="R78" s="223"/>
      <c r="S78" s="223"/>
      <c r="T78" s="224"/>
      <c r="U78" s="223"/>
      <c r="V78" s="213"/>
      <c r="W78" s="213"/>
      <c r="X78" s="213"/>
      <c r="Y78" s="213"/>
      <c r="Z78" s="213"/>
      <c r="AA78" s="213"/>
      <c r="AB78" s="213"/>
      <c r="AC78" s="213"/>
      <c r="AD78" s="213"/>
      <c r="AE78" s="213" t="s">
        <v>123</v>
      </c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6" t="str">
        <f>C78</f>
        <v>(0,88*1,82) úklid</v>
      </c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14">
        <v>23</v>
      </c>
      <c r="B79" s="221" t="s">
        <v>192</v>
      </c>
      <c r="C79" s="267" t="s">
        <v>193</v>
      </c>
      <c r="D79" s="223" t="s">
        <v>134</v>
      </c>
      <c r="E79" s="229">
        <v>6.7859999999999996</v>
      </c>
      <c r="F79" s="233">
        <f>H79+J79</f>
        <v>0</v>
      </c>
      <c r="G79" s="234">
        <f>ROUND(E79*F79,2)</f>
        <v>0</v>
      </c>
      <c r="H79" s="234"/>
      <c r="I79" s="234">
        <f>ROUND(E79*H79,2)</f>
        <v>0</v>
      </c>
      <c r="J79" s="234"/>
      <c r="K79" s="234">
        <f>ROUND(E79*J79,2)</f>
        <v>0</v>
      </c>
      <c r="L79" s="234">
        <v>0</v>
      </c>
      <c r="M79" s="234">
        <f>G79*(1+L79/100)</f>
        <v>0</v>
      </c>
      <c r="N79" s="223">
        <v>0</v>
      </c>
      <c r="O79" s="223">
        <f>ROUND(E79*N79,5)</f>
        <v>0</v>
      </c>
      <c r="P79" s="223">
        <v>4.0000000000000002E-4</v>
      </c>
      <c r="Q79" s="223">
        <f>ROUND(E79*P79,5)</f>
        <v>2.7100000000000002E-3</v>
      </c>
      <c r="R79" s="223"/>
      <c r="S79" s="223"/>
      <c r="T79" s="224">
        <v>7.0000000000000007E-2</v>
      </c>
      <c r="U79" s="223">
        <f>ROUND(E79*T79,2)</f>
        <v>0.48</v>
      </c>
      <c r="V79" s="213"/>
      <c r="W79" s="213"/>
      <c r="X79" s="213"/>
      <c r="Y79" s="213"/>
      <c r="Z79" s="213"/>
      <c r="AA79" s="213"/>
      <c r="AB79" s="213"/>
      <c r="AC79" s="213"/>
      <c r="AD79" s="213"/>
      <c r="AE79" s="213" t="s">
        <v>122</v>
      </c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1" outlineLevel="1" x14ac:dyDescent="0.25">
      <c r="A80" s="214"/>
      <c r="B80" s="221"/>
      <c r="C80" s="268" t="s">
        <v>194</v>
      </c>
      <c r="D80" s="225"/>
      <c r="E80" s="230"/>
      <c r="F80" s="235"/>
      <c r="G80" s="236"/>
      <c r="H80" s="234"/>
      <c r="I80" s="234"/>
      <c r="J80" s="234"/>
      <c r="K80" s="234"/>
      <c r="L80" s="234"/>
      <c r="M80" s="234"/>
      <c r="N80" s="223"/>
      <c r="O80" s="223"/>
      <c r="P80" s="223"/>
      <c r="Q80" s="223"/>
      <c r="R80" s="223"/>
      <c r="S80" s="223"/>
      <c r="T80" s="224"/>
      <c r="U80" s="223"/>
      <c r="V80" s="213"/>
      <c r="W80" s="213"/>
      <c r="X80" s="213"/>
      <c r="Y80" s="213"/>
      <c r="Z80" s="213"/>
      <c r="AA80" s="213"/>
      <c r="AB80" s="213"/>
      <c r="AC80" s="213"/>
      <c r="AD80" s="213"/>
      <c r="AE80" s="213" t="s">
        <v>123</v>
      </c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6" t="str">
        <f>C80</f>
        <v>Bourání soklíků v místnostech chodby. Dále bude provedeno vybourání soklíku v místnostech sprchy. Sokl je vyhotoven z pórobetonových tvárnic tl. 100 mm.</v>
      </c>
      <c r="BB80" s="213"/>
      <c r="BC80" s="213"/>
      <c r="BD80" s="213"/>
      <c r="BE80" s="213"/>
      <c r="BF80" s="213"/>
      <c r="BG80" s="213"/>
      <c r="BH80" s="213"/>
    </row>
    <row r="81" spans="1:60" ht="20.399999999999999" outlineLevel="1" x14ac:dyDescent="0.25">
      <c r="A81" s="214">
        <v>24</v>
      </c>
      <c r="B81" s="221" t="s">
        <v>195</v>
      </c>
      <c r="C81" s="267" t="s">
        <v>196</v>
      </c>
      <c r="D81" s="223" t="s">
        <v>131</v>
      </c>
      <c r="E81" s="229">
        <v>3</v>
      </c>
      <c r="F81" s="233">
        <f>H81+J81</f>
        <v>0</v>
      </c>
      <c r="G81" s="234">
        <f>ROUND(E81*F81,2)</f>
        <v>0</v>
      </c>
      <c r="H81" s="234"/>
      <c r="I81" s="234">
        <f>ROUND(E81*H81,2)</f>
        <v>0</v>
      </c>
      <c r="J81" s="234"/>
      <c r="K81" s="234">
        <f>ROUND(E81*J81,2)</f>
        <v>0</v>
      </c>
      <c r="L81" s="234">
        <v>0</v>
      </c>
      <c r="M81" s="234">
        <f>G81*(1+L81/100)</f>
        <v>0</v>
      </c>
      <c r="N81" s="223">
        <v>0</v>
      </c>
      <c r="O81" s="223">
        <f>ROUND(E81*N81,5)</f>
        <v>0</v>
      </c>
      <c r="P81" s="223">
        <v>0</v>
      </c>
      <c r="Q81" s="223">
        <f>ROUND(E81*P81,5)</f>
        <v>0</v>
      </c>
      <c r="R81" s="223"/>
      <c r="S81" s="223"/>
      <c r="T81" s="224">
        <v>0.05</v>
      </c>
      <c r="U81" s="223">
        <f>ROUND(E81*T81,2)</f>
        <v>0.15</v>
      </c>
      <c r="V81" s="213"/>
      <c r="W81" s="213"/>
      <c r="X81" s="213"/>
      <c r="Y81" s="213"/>
      <c r="Z81" s="213"/>
      <c r="AA81" s="213"/>
      <c r="AB81" s="213"/>
      <c r="AC81" s="213"/>
      <c r="AD81" s="213"/>
      <c r="AE81" s="213" t="s">
        <v>122</v>
      </c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14">
        <v>25</v>
      </c>
      <c r="B82" s="221" t="s">
        <v>197</v>
      </c>
      <c r="C82" s="267" t="s">
        <v>198</v>
      </c>
      <c r="D82" s="223" t="s">
        <v>199</v>
      </c>
      <c r="E82" s="229">
        <v>2</v>
      </c>
      <c r="F82" s="233">
        <f>H82+J82</f>
        <v>0</v>
      </c>
      <c r="G82" s="234">
        <f>ROUND(E82*F82,2)</f>
        <v>0</v>
      </c>
      <c r="H82" s="234"/>
      <c r="I82" s="234">
        <f>ROUND(E82*H82,2)</f>
        <v>0</v>
      </c>
      <c r="J82" s="234"/>
      <c r="K82" s="234">
        <f>ROUND(E82*J82,2)</f>
        <v>0</v>
      </c>
      <c r="L82" s="234">
        <v>0</v>
      </c>
      <c r="M82" s="234">
        <f>G82*(1+L82/100)</f>
        <v>0</v>
      </c>
      <c r="N82" s="223">
        <v>1.17E-3</v>
      </c>
      <c r="O82" s="223">
        <f>ROUND(E82*N82,5)</f>
        <v>2.3400000000000001E-3</v>
      </c>
      <c r="P82" s="223">
        <v>7.5999999999999998E-2</v>
      </c>
      <c r="Q82" s="223">
        <f>ROUND(E82*P82,5)</f>
        <v>0.152</v>
      </c>
      <c r="R82" s="223"/>
      <c r="S82" s="223"/>
      <c r="T82" s="224">
        <v>0.93899999999999995</v>
      </c>
      <c r="U82" s="223">
        <f>ROUND(E82*T82,2)</f>
        <v>1.88</v>
      </c>
      <c r="V82" s="213"/>
      <c r="W82" s="213"/>
      <c r="X82" s="213"/>
      <c r="Y82" s="213"/>
      <c r="Z82" s="213"/>
      <c r="AA82" s="213"/>
      <c r="AB82" s="213"/>
      <c r="AC82" s="213"/>
      <c r="AD82" s="213"/>
      <c r="AE82" s="213" t="s">
        <v>122</v>
      </c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14">
        <v>26</v>
      </c>
      <c r="B83" s="221" t="s">
        <v>200</v>
      </c>
      <c r="C83" s="267" t="s">
        <v>201</v>
      </c>
      <c r="D83" s="223" t="s">
        <v>121</v>
      </c>
      <c r="E83" s="229">
        <v>60.2684</v>
      </c>
      <c r="F83" s="233">
        <f>H83+J83</f>
        <v>0</v>
      </c>
      <c r="G83" s="234">
        <f>ROUND(E83*F83,2)</f>
        <v>0</v>
      </c>
      <c r="H83" s="234"/>
      <c r="I83" s="234">
        <f>ROUND(E83*H83,2)</f>
        <v>0</v>
      </c>
      <c r="J83" s="234"/>
      <c r="K83" s="234">
        <f>ROUND(E83*J83,2)</f>
        <v>0</v>
      </c>
      <c r="L83" s="234">
        <v>0</v>
      </c>
      <c r="M83" s="234">
        <f>G83*(1+L83/100)</f>
        <v>0</v>
      </c>
      <c r="N83" s="223">
        <v>0</v>
      </c>
      <c r="O83" s="223">
        <f>ROUND(E83*N83,5)</f>
        <v>0</v>
      </c>
      <c r="P83" s="223">
        <v>1.75E-3</v>
      </c>
      <c r="Q83" s="223">
        <f>ROUND(E83*P83,5)</f>
        <v>0.10546999999999999</v>
      </c>
      <c r="R83" s="223"/>
      <c r="S83" s="223"/>
      <c r="T83" s="224">
        <v>0.16500000000000001</v>
      </c>
      <c r="U83" s="223">
        <f>ROUND(E83*T83,2)</f>
        <v>9.94</v>
      </c>
      <c r="V83" s="213"/>
      <c r="W83" s="213"/>
      <c r="X83" s="213"/>
      <c r="Y83" s="213"/>
      <c r="Z83" s="213"/>
      <c r="AA83" s="213"/>
      <c r="AB83" s="213"/>
      <c r="AC83" s="213"/>
      <c r="AD83" s="213"/>
      <c r="AE83" s="213" t="s">
        <v>122</v>
      </c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14"/>
      <c r="B84" s="221"/>
      <c r="C84" s="268" t="s">
        <v>141</v>
      </c>
      <c r="D84" s="225"/>
      <c r="E84" s="230"/>
      <c r="F84" s="235"/>
      <c r="G84" s="236"/>
      <c r="H84" s="234"/>
      <c r="I84" s="234"/>
      <c r="J84" s="234"/>
      <c r="K84" s="234"/>
      <c r="L84" s="234"/>
      <c r="M84" s="234"/>
      <c r="N84" s="223"/>
      <c r="O84" s="223"/>
      <c r="P84" s="223"/>
      <c r="Q84" s="223"/>
      <c r="R84" s="223"/>
      <c r="S84" s="223"/>
      <c r="T84" s="224"/>
      <c r="U84" s="223"/>
      <c r="V84" s="213"/>
      <c r="W84" s="213"/>
      <c r="X84" s="213"/>
      <c r="Y84" s="213"/>
      <c r="Z84" s="213"/>
      <c r="AA84" s="213"/>
      <c r="AB84" s="213"/>
      <c r="AC84" s="213"/>
      <c r="AD84" s="213"/>
      <c r="AE84" s="213" t="s">
        <v>123</v>
      </c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6" t="str">
        <f>C84</f>
        <v>výpočet:</v>
      </c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14"/>
      <c r="B85" s="221"/>
      <c r="C85" s="270" t="s">
        <v>145</v>
      </c>
      <c r="D85" s="228"/>
      <c r="E85" s="232"/>
      <c r="F85" s="238"/>
      <c r="G85" s="238"/>
      <c r="H85" s="234"/>
      <c r="I85" s="234"/>
      <c r="J85" s="234"/>
      <c r="K85" s="234"/>
      <c r="L85" s="234"/>
      <c r="M85" s="234"/>
      <c r="N85" s="223"/>
      <c r="O85" s="223"/>
      <c r="P85" s="223"/>
      <c r="Q85" s="223"/>
      <c r="R85" s="223"/>
      <c r="S85" s="223"/>
      <c r="T85" s="224"/>
      <c r="U85" s="223"/>
      <c r="V85" s="213"/>
      <c r="W85" s="213"/>
      <c r="X85" s="213"/>
      <c r="Y85" s="213"/>
      <c r="Z85" s="213"/>
      <c r="AA85" s="213"/>
      <c r="AB85" s="213"/>
      <c r="AC85" s="213"/>
      <c r="AD85" s="213"/>
      <c r="AE85" s="213" t="s">
        <v>123</v>
      </c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14"/>
      <c r="B86" s="221"/>
      <c r="C86" s="268" t="s">
        <v>202</v>
      </c>
      <c r="D86" s="225"/>
      <c r="E86" s="230"/>
      <c r="F86" s="235"/>
      <c r="G86" s="236"/>
      <c r="H86" s="234"/>
      <c r="I86" s="234"/>
      <c r="J86" s="234"/>
      <c r="K86" s="234"/>
      <c r="L86" s="234"/>
      <c r="M86" s="234"/>
      <c r="N86" s="223"/>
      <c r="O86" s="223"/>
      <c r="P86" s="223"/>
      <c r="Q86" s="223"/>
      <c r="R86" s="223"/>
      <c r="S86" s="223"/>
      <c r="T86" s="224"/>
      <c r="U86" s="223"/>
      <c r="V86" s="213"/>
      <c r="W86" s="213"/>
      <c r="X86" s="213"/>
      <c r="Y86" s="213"/>
      <c r="Z86" s="213"/>
      <c r="AA86" s="213"/>
      <c r="AB86" s="213"/>
      <c r="AC86" s="213"/>
      <c r="AD86" s="213"/>
      <c r="AE86" s="213" t="s">
        <v>123</v>
      </c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6" t="str">
        <f>C86</f>
        <v>(21,7066+38,5618)</v>
      </c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14">
        <v>27</v>
      </c>
      <c r="B87" s="221" t="s">
        <v>203</v>
      </c>
      <c r="C87" s="267" t="s">
        <v>204</v>
      </c>
      <c r="D87" s="223" t="s">
        <v>121</v>
      </c>
      <c r="E87" s="229">
        <v>38.561799999999998</v>
      </c>
      <c r="F87" s="233">
        <f>H87+J87</f>
        <v>0</v>
      </c>
      <c r="G87" s="234">
        <f>ROUND(E87*F87,2)</f>
        <v>0</v>
      </c>
      <c r="H87" s="234"/>
      <c r="I87" s="234">
        <f>ROUND(E87*H87,2)</f>
        <v>0</v>
      </c>
      <c r="J87" s="234"/>
      <c r="K87" s="234">
        <f>ROUND(E87*J87,2)</f>
        <v>0</v>
      </c>
      <c r="L87" s="234">
        <v>0</v>
      </c>
      <c r="M87" s="234">
        <f>G87*(1+L87/100)</f>
        <v>0</v>
      </c>
      <c r="N87" s="223">
        <v>0</v>
      </c>
      <c r="O87" s="223">
        <f>ROUND(E87*N87,5)</f>
        <v>0</v>
      </c>
      <c r="P87" s="223">
        <v>6.8000000000000005E-2</v>
      </c>
      <c r="Q87" s="223">
        <f>ROUND(E87*P87,5)</f>
        <v>2.6221999999999999</v>
      </c>
      <c r="R87" s="223"/>
      <c r="S87" s="223"/>
      <c r="T87" s="224">
        <v>0.3</v>
      </c>
      <c r="U87" s="223">
        <f>ROUND(E87*T87,2)</f>
        <v>11.57</v>
      </c>
      <c r="V87" s="213"/>
      <c r="W87" s="213"/>
      <c r="X87" s="213"/>
      <c r="Y87" s="213"/>
      <c r="Z87" s="213"/>
      <c r="AA87" s="213"/>
      <c r="AB87" s="213"/>
      <c r="AC87" s="213"/>
      <c r="AD87" s="213"/>
      <c r="AE87" s="213" t="s">
        <v>122</v>
      </c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14"/>
      <c r="B88" s="221"/>
      <c r="C88" s="268" t="s">
        <v>337</v>
      </c>
      <c r="D88" s="225"/>
      <c r="E88" s="230"/>
      <c r="F88" s="235"/>
      <c r="G88" s="236"/>
      <c r="H88" s="234"/>
      <c r="I88" s="234"/>
      <c r="J88" s="234"/>
      <c r="K88" s="234"/>
      <c r="L88" s="234"/>
      <c r="M88" s="234"/>
      <c r="N88" s="223"/>
      <c r="O88" s="223"/>
      <c r="P88" s="223"/>
      <c r="Q88" s="223"/>
      <c r="R88" s="223"/>
      <c r="S88" s="223"/>
      <c r="T88" s="224"/>
      <c r="U88" s="223"/>
      <c r="V88" s="213"/>
      <c r="W88" s="213"/>
      <c r="X88" s="213"/>
      <c r="Y88" s="213"/>
      <c r="Z88" s="213"/>
      <c r="AA88" s="213"/>
      <c r="AB88" s="213"/>
      <c r="AC88" s="213"/>
      <c r="AD88" s="213"/>
      <c r="AE88" s="213" t="s">
        <v>123</v>
      </c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6" t="str">
        <f>C88</f>
        <v>Bourání obkladů v místnostech sprchy, úklid.</v>
      </c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14"/>
      <c r="B89" s="221"/>
      <c r="C89" s="270" t="s">
        <v>145</v>
      </c>
      <c r="D89" s="228"/>
      <c r="E89" s="232"/>
      <c r="F89" s="238"/>
      <c r="G89" s="238"/>
      <c r="H89" s="234"/>
      <c r="I89" s="234"/>
      <c r="J89" s="234"/>
      <c r="K89" s="234"/>
      <c r="L89" s="234"/>
      <c r="M89" s="234"/>
      <c r="N89" s="223"/>
      <c r="O89" s="223"/>
      <c r="P89" s="223"/>
      <c r="Q89" s="223"/>
      <c r="R89" s="223"/>
      <c r="S89" s="223"/>
      <c r="T89" s="224"/>
      <c r="U89" s="223"/>
      <c r="V89" s="213"/>
      <c r="W89" s="213"/>
      <c r="X89" s="213"/>
      <c r="Y89" s="213"/>
      <c r="Z89" s="213"/>
      <c r="AA89" s="213"/>
      <c r="AB89" s="213"/>
      <c r="AC89" s="213"/>
      <c r="AD89" s="213"/>
      <c r="AE89" s="213" t="s">
        <v>123</v>
      </c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14"/>
      <c r="B90" s="221"/>
      <c r="C90" s="268" t="s">
        <v>141</v>
      </c>
      <c r="D90" s="225"/>
      <c r="E90" s="230"/>
      <c r="F90" s="235"/>
      <c r="G90" s="236"/>
      <c r="H90" s="234"/>
      <c r="I90" s="234"/>
      <c r="J90" s="234"/>
      <c r="K90" s="234"/>
      <c r="L90" s="234"/>
      <c r="M90" s="234"/>
      <c r="N90" s="223"/>
      <c r="O90" s="223"/>
      <c r="P90" s="223"/>
      <c r="Q90" s="223"/>
      <c r="R90" s="223"/>
      <c r="S90" s="223"/>
      <c r="T90" s="224"/>
      <c r="U90" s="223"/>
      <c r="V90" s="213"/>
      <c r="W90" s="213"/>
      <c r="X90" s="213"/>
      <c r="Y90" s="213"/>
      <c r="Z90" s="213"/>
      <c r="AA90" s="213"/>
      <c r="AB90" s="213"/>
      <c r="AC90" s="213"/>
      <c r="AD90" s="213"/>
      <c r="AE90" s="213" t="s">
        <v>123</v>
      </c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6" t="str">
        <f>C90</f>
        <v>výpočet:</v>
      </c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14"/>
      <c r="B91" s="221"/>
      <c r="C91" s="268" t="s">
        <v>205</v>
      </c>
      <c r="D91" s="225"/>
      <c r="E91" s="230"/>
      <c r="F91" s="235"/>
      <c r="G91" s="236"/>
      <c r="H91" s="234"/>
      <c r="I91" s="234"/>
      <c r="J91" s="234"/>
      <c r="K91" s="234"/>
      <c r="L91" s="234"/>
      <c r="M91" s="234"/>
      <c r="N91" s="223"/>
      <c r="O91" s="223"/>
      <c r="P91" s="223"/>
      <c r="Q91" s="223"/>
      <c r="R91" s="223"/>
      <c r="S91" s="223"/>
      <c r="T91" s="224"/>
      <c r="U91" s="223"/>
      <c r="V91" s="213"/>
      <c r="W91" s="213"/>
      <c r="X91" s="213"/>
      <c r="Y91" s="213"/>
      <c r="Z91" s="213"/>
      <c r="AA91" s="213"/>
      <c r="AB91" s="213"/>
      <c r="AC91" s="213"/>
      <c r="AD91" s="213"/>
      <c r="AE91" s="213" t="s">
        <v>123</v>
      </c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6" t="str">
        <f>C91</f>
        <v>(1,066*2,3) + (0,88*2,3) + (1,82*2,3) úklid</v>
      </c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14"/>
      <c r="B92" s="221"/>
      <c r="C92" s="268" t="s">
        <v>206</v>
      </c>
      <c r="D92" s="225"/>
      <c r="E92" s="230"/>
      <c r="F92" s="235"/>
      <c r="G92" s="236"/>
      <c r="H92" s="234"/>
      <c r="I92" s="234"/>
      <c r="J92" s="234"/>
      <c r="K92" s="234"/>
      <c r="L92" s="234"/>
      <c r="M92" s="234"/>
      <c r="N92" s="223"/>
      <c r="O92" s="223"/>
      <c r="P92" s="223"/>
      <c r="Q92" s="223"/>
      <c r="R92" s="223"/>
      <c r="S92" s="223"/>
      <c r="T92" s="224"/>
      <c r="U92" s="223"/>
      <c r="V92" s="213"/>
      <c r="W92" s="213"/>
      <c r="X92" s="213"/>
      <c r="Y92" s="213"/>
      <c r="Z92" s="213"/>
      <c r="AA92" s="213"/>
      <c r="AB92" s="213"/>
      <c r="AC92" s="213"/>
      <c r="AD92" s="213"/>
      <c r="AE92" s="213" t="s">
        <v>123</v>
      </c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6" t="str">
        <f>C92</f>
        <v>(5,05*2,3*2) + (2,9*2,3) sprchy</v>
      </c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14">
        <v>28</v>
      </c>
      <c r="B93" s="221" t="s">
        <v>207</v>
      </c>
      <c r="C93" s="267" t="s">
        <v>208</v>
      </c>
      <c r="D93" s="223" t="s">
        <v>163</v>
      </c>
      <c r="E93" s="229">
        <v>0.22500000000000001</v>
      </c>
      <c r="F93" s="233">
        <f>H93+J93</f>
        <v>0</v>
      </c>
      <c r="G93" s="234">
        <f>ROUND(E93*F93,2)</f>
        <v>0</v>
      </c>
      <c r="H93" s="234"/>
      <c r="I93" s="234">
        <f>ROUND(E93*H93,2)</f>
        <v>0</v>
      </c>
      <c r="J93" s="234"/>
      <c r="K93" s="234">
        <f>ROUND(E93*J93,2)</f>
        <v>0</v>
      </c>
      <c r="L93" s="234">
        <v>0</v>
      </c>
      <c r="M93" s="234">
        <f>G93*(1+L93/100)</f>
        <v>0</v>
      </c>
      <c r="N93" s="223">
        <v>0</v>
      </c>
      <c r="O93" s="223">
        <f>ROUND(E93*N93,5)</f>
        <v>0</v>
      </c>
      <c r="P93" s="223">
        <v>2.2000000000000002</v>
      </c>
      <c r="Q93" s="223">
        <f>ROUND(E93*P93,5)</f>
        <v>0.495</v>
      </c>
      <c r="R93" s="223"/>
      <c r="S93" s="223"/>
      <c r="T93" s="224">
        <v>10.773</v>
      </c>
      <c r="U93" s="223">
        <f>ROUND(E93*T93,2)</f>
        <v>2.42</v>
      </c>
      <c r="V93" s="213"/>
      <c r="W93" s="213"/>
      <c r="X93" s="213"/>
      <c r="Y93" s="213"/>
      <c r="Z93" s="213"/>
      <c r="AA93" s="213"/>
      <c r="AB93" s="213"/>
      <c r="AC93" s="213"/>
      <c r="AD93" s="213"/>
      <c r="AE93" s="213" t="s">
        <v>122</v>
      </c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14"/>
      <c r="B94" s="221"/>
      <c r="C94" s="268" t="s">
        <v>338</v>
      </c>
      <c r="D94" s="225"/>
      <c r="E94" s="230"/>
      <c r="F94" s="235"/>
      <c r="G94" s="236"/>
      <c r="H94" s="234"/>
      <c r="I94" s="234"/>
      <c r="J94" s="234"/>
      <c r="K94" s="234"/>
      <c r="L94" s="234"/>
      <c r="M94" s="234"/>
      <c r="N94" s="223"/>
      <c r="O94" s="223"/>
      <c r="P94" s="223"/>
      <c r="Q94" s="223"/>
      <c r="R94" s="223"/>
      <c r="S94" s="223"/>
      <c r="T94" s="224"/>
      <c r="U94" s="223"/>
      <c r="V94" s="213"/>
      <c r="W94" s="213"/>
      <c r="X94" s="213"/>
      <c r="Y94" s="213"/>
      <c r="Z94" s="213"/>
      <c r="AA94" s="213"/>
      <c r="AB94" s="213"/>
      <c r="AC94" s="213"/>
      <c r="AD94" s="213"/>
      <c r="AE94" s="213" t="s">
        <v>123</v>
      </c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6" t="str">
        <f>C94</f>
        <v>Bourání podkladů z důvodu napojení odpadního potrubí odtokového kanálku, nové napojení WC včetně výlevky.</v>
      </c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14"/>
      <c r="B95" s="221"/>
      <c r="C95" s="270" t="s">
        <v>145</v>
      </c>
      <c r="D95" s="228"/>
      <c r="E95" s="232"/>
      <c r="F95" s="238"/>
      <c r="G95" s="238"/>
      <c r="H95" s="234"/>
      <c r="I95" s="234"/>
      <c r="J95" s="234"/>
      <c r="K95" s="234"/>
      <c r="L95" s="234"/>
      <c r="M95" s="234"/>
      <c r="N95" s="223"/>
      <c r="O95" s="223"/>
      <c r="P95" s="223"/>
      <c r="Q95" s="223"/>
      <c r="R95" s="223"/>
      <c r="S95" s="223"/>
      <c r="T95" s="224"/>
      <c r="U95" s="223"/>
      <c r="V95" s="213"/>
      <c r="W95" s="213"/>
      <c r="X95" s="213"/>
      <c r="Y95" s="213"/>
      <c r="Z95" s="213"/>
      <c r="AA95" s="213"/>
      <c r="AB95" s="213"/>
      <c r="AC95" s="213"/>
      <c r="AD95" s="213"/>
      <c r="AE95" s="213" t="s">
        <v>123</v>
      </c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14"/>
      <c r="B96" s="221"/>
      <c r="C96" s="268" t="s">
        <v>141</v>
      </c>
      <c r="D96" s="225"/>
      <c r="E96" s="230"/>
      <c r="F96" s="235"/>
      <c r="G96" s="236"/>
      <c r="H96" s="234"/>
      <c r="I96" s="234"/>
      <c r="J96" s="234"/>
      <c r="K96" s="234"/>
      <c r="L96" s="234"/>
      <c r="M96" s="234"/>
      <c r="N96" s="223"/>
      <c r="O96" s="223"/>
      <c r="P96" s="223"/>
      <c r="Q96" s="223"/>
      <c r="R96" s="223"/>
      <c r="S96" s="223"/>
      <c r="T96" s="224"/>
      <c r="U96" s="223"/>
      <c r="V96" s="213"/>
      <c r="W96" s="213"/>
      <c r="X96" s="213"/>
      <c r="Y96" s="213"/>
      <c r="Z96" s="213"/>
      <c r="AA96" s="213"/>
      <c r="AB96" s="213"/>
      <c r="AC96" s="213"/>
      <c r="AD96" s="213"/>
      <c r="AE96" s="213" t="s">
        <v>123</v>
      </c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6" t="str">
        <f>C96</f>
        <v>výpočet:</v>
      </c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14"/>
      <c r="B97" s="221"/>
      <c r="C97" s="268" t="s">
        <v>165</v>
      </c>
      <c r="D97" s="225"/>
      <c r="E97" s="230"/>
      <c r="F97" s="235"/>
      <c r="G97" s="236"/>
      <c r="H97" s="234"/>
      <c r="I97" s="234"/>
      <c r="J97" s="234"/>
      <c r="K97" s="234"/>
      <c r="L97" s="234"/>
      <c r="M97" s="234"/>
      <c r="N97" s="223"/>
      <c r="O97" s="223"/>
      <c r="P97" s="223"/>
      <c r="Q97" s="223"/>
      <c r="R97" s="223"/>
      <c r="S97" s="223"/>
      <c r="T97" s="224"/>
      <c r="U97" s="223"/>
      <c r="V97" s="213"/>
      <c r="W97" s="213"/>
      <c r="X97" s="213"/>
      <c r="Y97" s="213"/>
      <c r="Z97" s="213"/>
      <c r="AA97" s="213"/>
      <c r="AB97" s="213"/>
      <c r="AC97" s="213"/>
      <c r="AD97" s="213"/>
      <c r="AE97" s="213" t="s">
        <v>123</v>
      </c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6" t="str">
        <f>C97</f>
        <v>(5*0,3*0,15)</v>
      </c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14">
        <v>29</v>
      </c>
      <c r="B98" s="221" t="s">
        <v>209</v>
      </c>
      <c r="C98" s="267" t="s">
        <v>210</v>
      </c>
      <c r="D98" s="223" t="s">
        <v>121</v>
      </c>
      <c r="E98" s="229">
        <v>27.802600000000002</v>
      </c>
      <c r="F98" s="233">
        <f>H98+J98</f>
        <v>0</v>
      </c>
      <c r="G98" s="234">
        <f>ROUND(E98*F98,2)</f>
        <v>0</v>
      </c>
      <c r="H98" s="234"/>
      <c r="I98" s="234">
        <f>ROUND(E98*H98,2)</f>
        <v>0</v>
      </c>
      <c r="J98" s="234"/>
      <c r="K98" s="234">
        <f>ROUND(E98*J98,2)</f>
        <v>0</v>
      </c>
      <c r="L98" s="234">
        <v>0</v>
      </c>
      <c r="M98" s="234">
        <f>G98*(1+L98/100)</f>
        <v>0</v>
      </c>
      <c r="N98" s="223">
        <v>0</v>
      </c>
      <c r="O98" s="223">
        <f>ROUND(E98*N98,5)</f>
        <v>0</v>
      </c>
      <c r="P98" s="223">
        <v>8.9999999999999998E-4</v>
      </c>
      <c r="Q98" s="223">
        <f>ROUND(E98*P98,5)</f>
        <v>2.5020000000000001E-2</v>
      </c>
      <c r="R98" s="223"/>
      <c r="S98" s="223"/>
      <c r="T98" s="224">
        <v>7.6679999999999998E-2</v>
      </c>
      <c r="U98" s="223">
        <f>ROUND(E98*T98,2)</f>
        <v>2.13</v>
      </c>
      <c r="V98" s="213"/>
      <c r="W98" s="213"/>
      <c r="X98" s="213"/>
      <c r="Y98" s="213"/>
      <c r="Z98" s="213"/>
      <c r="AA98" s="213"/>
      <c r="AB98" s="213"/>
      <c r="AC98" s="213"/>
      <c r="AD98" s="213"/>
      <c r="AE98" s="213" t="s">
        <v>122</v>
      </c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14"/>
      <c r="B99" s="221"/>
      <c r="C99" s="268" t="s">
        <v>339</v>
      </c>
      <c r="D99" s="225"/>
      <c r="E99" s="230"/>
      <c r="F99" s="235"/>
      <c r="G99" s="236"/>
      <c r="H99" s="234"/>
      <c r="I99" s="234"/>
      <c r="J99" s="234"/>
      <c r="K99" s="234"/>
      <c r="L99" s="234"/>
      <c r="M99" s="234"/>
      <c r="N99" s="223"/>
      <c r="O99" s="223"/>
      <c r="P99" s="223"/>
      <c r="Q99" s="223"/>
      <c r="R99" s="223"/>
      <c r="S99" s="223"/>
      <c r="T99" s="224"/>
      <c r="U99" s="223"/>
      <c r="V99" s="213"/>
      <c r="W99" s="213"/>
      <c r="X99" s="213"/>
      <c r="Y99" s="213"/>
      <c r="Z99" s="213"/>
      <c r="AA99" s="213"/>
      <c r="AB99" s="213"/>
      <c r="AC99" s="213"/>
      <c r="AD99" s="213"/>
      <c r="AE99" s="213" t="s">
        <v>123</v>
      </c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6" t="str">
        <f>C99</f>
        <v>Odstranění původní malby v místnostech sprchy, chodba, úklid.</v>
      </c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14"/>
      <c r="B100" s="221"/>
      <c r="C100" s="270" t="s">
        <v>145</v>
      </c>
      <c r="D100" s="228"/>
      <c r="E100" s="232"/>
      <c r="F100" s="238"/>
      <c r="G100" s="238"/>
      <c r="H100" s="234"/>
      <c r="I100" s="234"/>
      <c r="J100" s="234"/>
      <c r="K100" s="234"/>
      <c r="L100" s="234"/>
      <c r="M100" s="234"/>
      <c r="N100" s="223"/>
      <c r="O100" s="223"/>
      <c r="P100" s="223"/>
      <c r="Q100" s="223"/>
      <c r="R100" s="223"/>
      <c r="S100" s="223"/>
      <c r="T100" s="224"/>
      <c r="U100" s="22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 t="s">
        <v>123</v>
      </c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14"/>
      <c r="B101" s="221"/>
      <c r="C101" s="268" t="s">
        <v>141</v>
      </c>
      <c r="D101" s="225"/>
      <c r="E101" s="230"/>
      <c r="F101" s="235"/>
      <c r="G101" s="236"/>
      <c r="H101" s="234"/>
      <c r="I101" s="234"/>
      <c r="J101" s="234"/>
      <c r="K101" s="234"/>
      <c r="L101" s="234"/>
      <c r="M101" s="234"/>
      <c r="N101" s="223"/>
      <c r="O101" s="223"/>
      <c r="P101" s="223"/>
      <c r="Q101" s="223"/>
      <c r="R101" s="223"/>
      <c r="S101" s="223"/>
      <c r="T101" s="224"/>
      <c r="U101" s="22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 t="s">
        <v>123</v>
      </c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6" t="str">
        <f>C101</f>
        <v>výpočet:</v>
      </c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14"/>
      <c r="B102" s="221"/>
      <c r="C102" s="268" t="s">
        <v>211</v>
      </c>
      <c r="D102" s="225"/>
      <c r="E102" s="230"/>
      <c r="F102" s="235"/>
      <c r="G102" s="236"/>
      <c r="H102" s="234"/>
      <c r="I102" s="234"/>
      <c r="J102" s="234"/>
      <c r="K102" s="234"/>
      <c r="L102" s="234"/>
      <c r="M102" s="234"/>
      <c r="N102" s="223"/>
      <c r="O102" s="223"/>
      <c r="P102" s="223"/>
      <c r="Q102" s="223"/>
      <c r="R102" s="223"/>
      <c r="S102" s="223"/>
      <c r="T102" s="224"/>
      <c r="U102" s="22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 t="s">
        <v>123</v>
      </c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6" t="str">
        <f>C102</f>
        <v>(1,066*1) + (0,88*1) + (1,82*1) + (0,88*1) úklid</v>
      </c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14"/>
      <c r="B103" s="221"/>
      <c r="C103" s="268" t="s">
        <v>340</v>
      </c>
      <c r="D103" s="225"/>
      <c r="E103" s="230"/>
      <c r="F103" s="235"/>
      <c r="G103" s="236"/>
      <c r="H103" s="234"/>
      <c r="I103" s="234"/>
      <c r="J103" s="234"/>
      <c r="K103" s="234"/>
      <c r="L103" s="234"/>
      <c r="M103" s="234"/>
      <c r="N103" s="223"/>
      <c r="O103" s="223"/>
      <c r="P103" s="223"/>
      <c r="Q103" s="223"/>
      <c r="R103" s="223"/>
      <c r="S103" s="223"/>
      <c r="T103" s="224"/>
      <c r="U103" s="22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 t="s">
        <v>123</v>
      </c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6" t="str">
        <f>C103</f>
        <v>(1,82*3,2) + (3,29*3,2) + (1,066*3,2)  chodba</v>
      </c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14"/>
      <c r="B104" s="221"/>
      <c r="C104" s="268" t="s">
        <v>341</v>
      </c>
      <c r="D104" s="225"/>
      <c r="E104" s="230"/>
      <c r="F104" s="235"/>
      <c r="G104" s="236"/>
      <c r="H104" s="234"/>
      <c r="I104" s="234"/>
      <c r="J104" s="234"/>
      <c r="K104" s="234"/>
      <c r="L104" s="234"/>
      <c r="M104" s="234"/>
      <c r="N104" s="223"/>
      <c r="O104" s="223"/>
      <c r="P104" s="223"/>
      <c r="Q104" s="223"/>
      <c r="R104" s="223"/>
      <c r="S104" s="223"/>
      <c r="T104" s="224"/>
      <c r="U104" s="22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 t="s">
        <v>123</v>
      </c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6" t="str">
        <f>C104</f>
        <v>(5,05*1*2) + (2,9*1) sprchy</v>
      </c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14"/>
      <c r="B105" s="221"/>
      <c r="C105" s="270" t="s">
        <v>145</v>
      </c>
      <c r="D105" s="228"/>
      <c r="E105" s="232"/>
      <c r="F105" s="238"/>
      <c r="G105" s="238"/>
      <c r="H105" s="234"/>
      <c r="I105" s="234"/>
      <c r="J105" s="234"/>
      <c r="K105" s="234"/>
      <c r="L105" s="234"/>
      <c r="M105" s="234"/>
      <c r="N105" s="223"/>
      <c r="O105" s="223"/>
      <c r="P105" s="223"/>
      <c r="Q105" s="223"/>
      <c r="R105" s="223"/>
      <c r="S105" s="223"/>
      <c r="T105" s="224"/>
      <c r="U105" s="22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 t="s">
        <v>123</v>
      </c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14"/>
      <c r="B106" s="221"/>
      <c r="C106" s="268" t="s">
        <v>212</v>
      </c>
      <c r="D106" s="225"/>
      <c r="E106" s="230"/>
      <c r="F106" s="235"/>
      <c r="G106" s="236"/>
      <c r="H106" s="234"/>
      <c r="I106" s="234"/>
      <c r="J106" s="234"/>
      <c r="K106" s="234"/>
      <c r="L106" s="234"/>
      <c r="M106" s="234"/>
      <c r="N106" s="223"/>
      <c r="O106" s="223"/>
      <c r="P106" s="223"/>
      <c r="Q106" s="223"/>
      <c r="R106" s="223"/>
      <c r="S106" s="223"/>
      <c r="T106" s="224"/>
      <c r="U106" s="22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 t="s">
        <v>123</v>
      </c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6" t="str">
        <f>C106</f>
        <v>odpočet ploch dveří a oken celkem 9,6066 m2.</v>
      </c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14">
        <v>30</v>
      </c>
      <c r="B107" s="221" t="s">
        <v>213</v>
      </c>
      <c r="C107" s="267" t="s">
        <v>214</v>
      </c>
      <c r="D107" s="223" t="s">
        <v>121</v>
      </c>
      <c r="E107" s="229">
        <v>1.7849999999999999</v>
      </c>
      <c r="F107" s="233">
        <f>H107+J107</f>
        <v>0</v>
      </c>
      <c r="G107" s="234">
        <f>ROUND(E107*F107,2)</f>
        <v>0</v>
      </c>
      <c r="H107" s="234"/>
      <c r="I107" s="234">
        <f>ROUND(E107*H107,2)</f>
        <v>0</v>
      </c>
      <c r="J107" s="234"/>
      <c r="K107" s="234">
        <f>ROUND(E107*J107,2)</f>
        <v>0</v>
      </c>
      <c r="L107" s="234">
        <v>0</v>
      </c>
      <c r="M107" s="234">
        <f>G107*(1+L107/100)</f>
        <v>0</v>
      </c>
      <c r="N107" s="223">
        <v>1.65E-3</v>
      </c>
      <c r="O107" s="223">
        <f>ROUND(E107*N107,5)</f>
        <v>2.9499999999999999E-3</v>
      </c>
      <c r="P107" s="223">
        <v>0.27</v>
      </c>
      <c r="Q107" s="223">
        <f>ROUND(E107*P107,5)</f>
        <v>0.48194999999999999</v>
      </c>
      <c r="R107" s="223"/>
      <c r="S107" s="223"/>
      <c r="T107" s="224">
        <v>0.70499999999999996</v>
      </c>
      <c r="U107" s="223">
        <f>ROUND(E107*T107,2)</f>
        <v>1.26</v>
      </c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 t="s">
        <v>122</v>
      </c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14"/>
      <c r="B108" s="221"/>
      <c r="C108" s="268" t="s">
        <v>215</v>
      </c>
      <c r="D108" s="225"/>
      <c r="E108" s="230"/>
      <c r="F108" s="235"/>
      <c r="G108" s="236"/>
      <c r="H108" s="234"/>
      <c r="I108" s="234"/>
      <c r="J108" s="234"/>
      <c r="K108" s="234"/>
      <c r="L108" s="234"/>
      <c r="M108" s="234"/>
      <c r="N108" s="223"/>
      <c r="O108" s="223"/>
      <c r="P108" s="223"/>
      <c r="Q108" s="223"/>
      <c r="R108" s="223"/>
      <c r="S108" s="223"/>
      <c r="T108" s="224"/>
      <c r="U108" s="22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 t="s">
        <v>123</v>
      </c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6" t="str">
        <f>C108</f>
        <v>Vybourání otvoru z důvodu instalace nových ocelových zárubní šířky 850 mm, v místnosti úklidu.</v>
      </c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14">
        <v>31</v>
      </c>
      <c r="B109" s="221" t="s">
        <v>216</v>
      </c>
      <c r="C109" s="267" t="s">
        <v>217</v>
      </c>
      <c r="D109" s="223" t="s">
        <v>134</v>
      </c>
      <c r="E109" s="229">
        <v>7</v>
      </c>
      <c r="F109" s="233">
        <f>H109+J109</f>
        <v>0</v>
      </c>
      <c r="G109" s="234">
        <f>ROUND(E109*F109,2)</f>
        <v>0</v>
      </c>
      <c r="H109" s="234"/>
      <c r="I109" s="234">
        <f>ROUND(E109*H109,2)</f>
        <v>0</v>
      </c>
      <c r="J109" s="234"/>
      <c r="K109" s="234">
        <f>ROUND(E109*J109,2)</f>
        <v>0</v>
      </c>
      <c r="L109" s="234">
        <v>0</v>
      </c>
      <c r="M109" s="234">
        <f>G109*(1+L109/100)</f>
        <v>0</v>
      </c>
      <c r="N109" s="223">
        <v>4.8999999999999998E-4</v>
      </c>
      <c r="O109" s="223">
        <f>ROUND(E109*N109,5)</f>
        <v>3.4299999999999999E-3</v>
      </c>
      <c r="P109" s="223">
        <v>5.3999999999999999E-2</v>
      </c>
      <c r="Q109" s="223">
        <f>ROUND(E109*P109,5)</f>
        <v>0.378</v>
      </c>
      <c r="R109" s="223"/>
      <c r="S109" s="223"/>
      <c r="T109" s="224">
        <v>0.66800000000000004</v>
      </c>
      <c r="U109" s="223">
        <f>ROUND(E109*T109,2)</f>
        <v>4.68</v>
      </c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 t="s">
        <v>122</v>
      </c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14"/>
      <c r="B110" s="221"/>
      <c r="C110" s="268" t="s">
        <v>342</v>
      </c>
      <c r="D110" s="225"/>
      <c r="E110" s="230"/>
      <c r="F110" s="235"/>
      <c r="G110" s="236"/>
      <c r="H110" s="234"/>
      <c r="I110" s="234"/>
      <c r="J110" s="234"/>
      <c r="K110" s="234"/>
      <c r="L110" s="234"/>
      <c r="M110" s="234"/>
      <c r="N110" s="223"/>
      <c r="O110" s="223"/>
      <c r="P110" s="223"/>
      <c r="Q110" s="223"/>
      <c r="R110" s="223"/>
      <c r="S110" s="223"/>
      <c r="T110" s="224"/>
      <c r="U110" s="22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 t="s">
        <v>123</v>
      </c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6" t="str">
        <f>C110</f>
        <v>Vysekání rýh ve zdivu, které bude sloužit k uložení odpadního potrubí.</v>
      </c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14"/>
      <c r="B111" s="221"/>
      <c r="C111" s="268" t="s">
        <v>343</v>
      </c>
      <c r="D111" s="225"/>
      <c r="E111" s="230"/>
      <c r="F111" s="235"/>
      <c r="G111" s="236"/>
      <c r="H111" s="234"/>
      <c r="I111" s="234"/>
      <c r="J111" s="234"/>
      <c r="K111" s="234"/>
      <c r="L111" s="234"/>
      <c r="M111" s="234"/>
      <c r="N111" s="223"/>
      <c r="O111" s="223"/>
      <c r="P111" s="223"/>
      <c r="Q111" s="223"/>
      <c r="R111" s="223"/>
      <c r="S111" s="223"/>
      <c r="T111" s="224"/>
      <c r="U111" s="22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 t="s">
        <v>123</v>
      </c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6" t="str">
        <f>C111</f>
        <v>Propojení WC s výlevkou a napojení na stávající trasu odpadu.</v>
      </c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14"/>
      <c r="B112" s="221"/>
      <c r="C112" s="268" t="s">
        <v>218</v>
      </c>
      <c r="D112" s="225"/>
      <c r="E112" s="230"/>
      <c r="F112" s="235"/>
      <c r="G112" s="236"/>
      <c r="H112" s="234"/>
      <c r="I112" s="234"/>
      <c r="J112" s="234"/>
      <c r="K112" s="234"/>
      <c r="L112" s="234"/>
      <c r="M112" s="234"/>
      <c r="N112" s="223"/>
      <c r="O112" s="223"/>
      <c r="P112" s="223"/>
      <c r="Q112" s="223"/>
      <c r="R112" s="223"/>
      <c r="S112" s="223"/>
      <c r="T112" s="224"/>
      <c r="U112" s="22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 t="s">
        <v>123</v>
      </c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6" t="str">
        <f>C112</f>
        <v>Přesun sprchové baterie podomítkové včetně vysekání rýh, které budou sloužit k uložení vodovodního potrubí.</v>
      </c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14">
        <v>32</v>
      </c>
      <c r="B113" s="221" t="s">
        <v>219</v>
      </c>
      <c r="C113" s="267" t="s">
        <v>220</v>
      </c>
      <c r="D113" s="223" t="s">
        <v>221</v>
      </c>
      <c r="E113" s="229">
        <v>10.772790000000001</v>
      </c>
      <c r="F113" s="233">
        <f>H113+J113</f>
        <v>0</v>
      </c>
      <c r="G113" s="234">
        <f>ROUND(E113*F113,2)</f>
        <v>0</v>
      </c>
      <c r="H113" s="234"/>
      <c r="I113" s="234">
        <f>ROUND(E113*H113,2)</f>
        <v>0</v>
      </c>
      <c r="J113" s="234"/>
      <c r="K113" s="234">
        <f>ROUND(E113*J113,2)</f>
        <v>0</v>
      </c>
      <c r="L113" s="234">
        <v>0</v>
      </c>
      <c r="M113" s="234">
        <f>G113*(1+L113/100)</f>
        <v>0</v>
      </c>
      <c r="N113" s="223">
        <v>0</v>
      </c>
      <c r="O113" s="223">
        <f>ROUND(E113*N113,5)</f>
        <v>0</v>
      </c>
      <c r="P113" s="223">
        <v>0</v>
      </c>
      <c r="Q113" s="223">
        <f>ROUND(E113*P113,5)</f>
        <v>0</v>
      </c>
      <c r="R113" s="223"/>
      <c r="S113" s="223"/>
      <c r="T113" s="224">
        <v>0.49</v>
      </c>
      <c r="U113" s="223">
        <f>ROUND(E113*T113,2)</f>
        <v>5.28</v>
      </c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 t="s">
        <v>122</v>
      </c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14">
        <v>33</v>
      </c>
      <c r="B114" s="221" t="s">
        <v>222</v>
      </c>
      <c r="C114" s="267" t="s">
        <v>223</v>
      </c>
      <c r="D114" s="223" t="s">
        <v>221</v>
      </c>
      <c r="E114" s="229">
        <v>107.72790000000001</v>
      </c>
      <c r="F114" s="233">
        <f>H114+J114</f>
        <v>0</v>
      </c>
      <c r="G114" s="234">
        <f>ROUND(E114*F114,2)</f>
        <v>0</v>
      </c>
      <c r="H114" s="234"/>
      <c r="I114" s="234">
        <f>ROUND(E114*H114,2)</f>
        <v>0</v>
      </c>
      <c r="J114" s="234"/>
      <c r="K114" s="234">
        <f>ROUND(E114*J114,2)</f>
        <v>0</v>
      </c>
      <c r="L114" s="234">
        <v>0</v>
      </c>
      <c r="M114" s="234">
        <f>G114*(1+L114/100)</f>
        <v>0</v>
      </c>
      <c r="N114" s="223">
        <v>0</v>
      </c>
      <c r="O114" s="223">
        <f>ROUND(E114*N114,5)</f>
        <v>0</v>
      </c>
      <c r="P114" s="223">
        <v>0</v>
      </c>
      <c r="Q114" s="223">
        <f>ROUND(E114*P114,5)</f>
        <v>0</v>
      </c>
      <c r="R114" s="223"/>
      <c r="S114" s="223"/>
      <c r="T114" s="224">
        <v>0</v>
      </c>
      <c r="U114" s="223">
        <f>ROUND(E114*T114,2)</f>
        <v>0</v>
      </c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 t="s">
        <v>122</v>
      </c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14">
        <v>34</v>
      </c>
      <c r="B115" s="221" t="s">
        <v>224</v>
      </c>
      <c r="C115" s="267" t="s">
        <v>225</v>
      </c>
      <c r="D115" s="223" t="s">
        <v>221</v>
      </c>
      <c r="E115" s="229">
        <v>10.772790000000001</v>
      </c>
      <c r="F115" s="233">
        <f>H115+J115</f>
        <v>0</v>
      </c>
      <c r="G115" s="234">
        <f>ROUND(E115*F115,2)</f>
        <v>0</v>
      </c>
      <c r="H115" s="234"/>
      <c r="I115" s="234">
        <f>ROUND(E115*H115,2)</f>
        <v>0</v>
      </c>
      <c r="J115" s="234"/>
      <c r="K115" s="234">
        <f>ROUND(E115*J115,2)</f>
        <v>0</v>
      </c>
      <c r="L115" s="234">
        <v>0</v>
      </c>
      <c r="M115" s="234">
        <f>G115*(1+L115/100)</f>
        <v>0</v>
      </c>
      <c r="N115" s="223">
        <v>0</v>
      </c>
      <c r="O115" s="223">
        <f>ROUND(E115*N115,5)</f>
        <v>0</v>
      </c>
      <c r="P115" s="223">
        <v>0</v>
      </c>
      <c r="Q115" s="223">
        <f>ROUND(E115*P115,5)</f>
        <v>0</v>
      </c>
      <c r="R115" s="223"/>
      <c r="S115" s="223"/>
      <c r="T115" s="224">
        <v>0.94199999999999995</v>
      </c>
      <c r="U115" s="223">
        <f>ROUND(E115*T115,2)</f>
        <v>10.15</v>
      </c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 t="s">
        <v>122</v>
      </c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0.399999999999999" outlineLevel="1" x14ac:dyDescent="0.25">
      <c r="A116" s="214">
        <v>35</v>
      </c>
      <c r="B116" s="221" t="s">
        <v>226</v>
      </c>
      <c r="C116" s="267" t="s">
        <v>227</v>
      </c>
      <c r="D116" s="223" t="s">
        <v>221</v>
      </c>
      <c r="E116" s="229">
        <v>10.772790000000001</v>
      </c>
      <c r="F116" s="233">
        <f>H116+J116</f>
        <v>0</v>
      </c>
      <c r="G116" s="234">
        <f>ROUND(E116*F116,2)</f>
        <v>0</v>
      </c>
      <c r="H116" s="234"/>
      <c r="I116" s="234">
        <f>ROUND(E116*H116,2)</f>
        <v>0</v>
      </c>
      <c r="J116" s="234"/>
      <c r="K116" s="234">
        <f>ROUND(E116*J116,2)</f>
        <v>0</v>
      </c>
      <c r="L116" s="234">
        <v>0</v>
      </c>
      <c r="M116" s="234">
        <f>G116*(1+L116/100)</f>
        <v>0</v>
      </c>
      <c r="N116" s="223">
        <v>0</v>
      </c>
      <c r="O116" s="223">
        <f>ROUND(E116*N116,5)</f>
        <v>0</v>
      </c>
      <c r="P116" s="223">
        <v>0</v>
      </c>
      <c r="Q116" s="223">
        <f>ROUND(E116*P116,5)</f>
        <v>0</v>
      </c>
      <c r="R116" s="223"/>
      <c r="S116" s="223"/>
      <c r="T116" s="224">
        <v>0</v>
      </c>
      <c r="U116" s="223">
        <f>ROUND(E116*T116,2)</f>
        <v>0</v>
      </c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 t="s">
        <v>122</v>
      </c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5">
      <c r="A117" s="215" t="s">
        <v>117</v>
      </c>
      <c r="B117" s="222" t="s">
        <v>72</v>
      </c>
      <c r="C117" s="269" t="s">
        <v>73</v>
      </c>
      <c r="D117" s="226"/>
      <c r="E117" s="231"/>
      <c r="F117" s="237"/>
      <c r="G117" s="237">
        <f>SUMIF(AE118:AE118,"&lt;&gt;NOR",G118:G118)</f>
        <v>0</v>
      </c>
      <c r="H117" s="237"/>
      <c r="I117" s="237">
        <f>SUM(I118:I118)</f>
        <v>0</v>
      </c>
      <c r="J117" s="237"/>
      <c r="K117" s="237">
        <f>SUM(K118:K118)</f>
        <v>0</v>
      </c>
      <c r="L117" s="237"/>
      <c r="M117" s="237">
        <f>SUM(M118:M118)</f>
        <v>0</v>
      </c>
      <c r="N117" s="226"/>
      <c r="O117" s="226">
        <f>SUM(O118:O118)</f>
        <v>0</v>
      </c>
      <c r="P117" s="226"/>
      <c r="Q117" s="226">
        <f>SUM(Q118:Q118)</f>
        <v>0</v>
      </c>
      <c r="R117" s="226"/>
      <c r="S117" s="226"/>
      <c r="T117" s="227"/>
      <c r="U117" s="226">
        <f>SUM(U118:U118)</f>
        <v>6.51</v>
      </c>
      <c r="AE117" t="s">
        <v>118</v>
      </c>
    </row>
    <row r="118" spans="1:60" outlineLevel="1" x14ac:dyDescent="0.25">
      <c r="A118" s="214">
        <v>36</v>
      </c>
      <c r="B118" s="221" t="s">
        <v>228</v>
      </c>
      <c r="C118" s="267" t="s">
        <v>229</v>
      </c>
      <c r="D118" s="223" t="s">
        <v>221</v>
      </c>
      <c r="E118" s="229">
        <v>3.10012</v>
      </c>
      <c r="F118" s="233">
        <f>H118+J118</f>
        <v>0</v>
      </c>
      <c r="G118" s="234">
        <f>ROUND(E118*F118,2)</f>
        <v>0</v>
      </c>
      <c r="H118" s="234"/>
      <c r="I118" s="234">
        <f>ROUND(E118*H118,2)</f>
        <v>0</v>
      </c>
      <c r="J118" s="234"/>
      <c r="K118" s="234">
        <f>ROUND(E118*J118,2)</f>
        <v>0</v>
      </c>
      <c r="L118" s="234">
        <v>0</v>
      </c>
      <c r="M118" s="234">
        <f>G118*(1+L118/100)</f>
        <v>0</v>
      </c>
      <c r="N118" s="223">
        <v>0</v>
      </c>
      <c r="O118" s="223">
        <f>ROUND(E118*N118,5)</f>
        <v>0</v>
      </c>
      <c r="P118" s="223">
        <v>0</v>
      </c>
      <c r="Q118" s="223">
        <f>ROUND(E118*P118,5)</f>
        <v>0</v>
      </c>
      <c r="R118" s="223"/>
      <c r="S118" s="223"/>
      <c r="T118" s="224">
        <v>2.1</v>
      </c>
      <c r="U118" s="223">
        <f>ROUND(E118*T118,2)</f>
        <v>6.51</v>
      </c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 t="s">
        <v>122</v>
      </c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x14ac:dyDescent="0.25">
      <c r="A119" s="215" t="s">
        <v>117</v>
      </c>
      <c r="B119" s="222" t="s">
        <v>74</v>
      </c>
      <c r="C119" s="269" t="s">
        <v>75</v>
      </c>
      <c r="D119" s="226"/>
      <c r="E119" s="231"/>
      <c r="F119" s="237"/>
      <c r="G119" s="237">
        <f>SUMIF(AE120:AE129,"&lt;&gt;NOR",G120:G129)</f>
        <v>0</v>
      </c>
      <c r="H119" s="237"/>
      <c r="I119" s="237">
        <f>SUM(I120:I129)</f>
        <v>0</v>
      </c>
      <c r="J119" s="237"/>
      <c r="K119" s="237">
        <f>SUM(K120:K129)</f>
        <v>0</v>
      </c>
      <c r="L119" s="237"/>
      <c r="M119" s="237">
        <f>SUM(M120:M129)</f>
        <v>0</v>
      </c>
      <c r="N119" s="226"/>
      <c r="O119" s="226">
        <f>SUM(O120:O129)</f>
        <v>0.24904000000000001</v>
      </c>
      <c r="P119" s="226"/>
      <c r="Q119" s="226">
        <f>SUM(Q120:Q129)</f>
        <v>0</v>
      </c>
      <c r="R119" s="226"/>
      <c r="S119" s="226"/>
      <c r="T119" s="227"/>
      <c r="U119" s="226">
        <f>SUM(U120:U129)</f>
        <v>42.13</v>
      </c>
      <c r="AE119" t="s">
        <v>118</v>
      </c>
    </row>
    <row r="120" spans="1:60" outlineLevel="1" x14ac:dyDescent="0.25">
      <c r="A120" s="214">
        <v>37</v>
      </c>
      <c r="B120" s="221" t="s">
        <v>230</v>
      </c>
      <c r="C120" s="267" t="s">
        <v>231</v>
      </c>
      <c r="D120" s="223" t="s">
        <v>121</v>
      </c>
      <c r="E120" s="229">
        <v>66.403000000000006</v>
      </c>
      <c r="F120" s="233">
        <f>H120+J120</f>
        <v>0</v>
      </c>
      <c r="G120" s="234">
        <f>ROUND(E120*F120,2)</f>
        <v>0</v>
      </c>
      <c r="H120" s="234"/>
      <c r="I120" s="234">
        <f>ROUND(E120*H120,2)</f>
        <v>0</v>
      </c>
      <c r="J120" s="234"/>
      <c r="K120" s="234">
        <f>ROUND(E120*J120,2)</f>
        <v>0</v>
      </c>
      <c r="L120" s="234">
        <v>0</v>
      </c>
      <c r="M120" s="234">
        <f>G120*(1+L120/100)</f>
        <v>0</v>
      </c>
      <c r="N120" s="223">
        <v>3.2299999999999998E-3</v>
      </c>
      <c r="O120" s="223">
        <f>ROUND(E120*N120,5)</f>
        <v>0.21448</v>
      </c>
      <c r="P120" s="223">
        <v>0</v>
      </c>
      <c r="Q120" s="223">
        <f>ROUND(E120*P120,5)</f>
        <v>0</v>
      </c>
      <c r="R120" s="223"/>
      <c r="S120" s="223"/>
      <c r="T120" s="224">
        <v>0.48</v>
      </c>
      <c r="U120" s="223">
        <f>ROUND(E120*T120,2)</f>
        <v>31.87</v>
      </c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 t="s">
        <v>122</v>
      </c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14"/>
      <c r="B121" s="221"/>
      <c r="C121" s="268" t="s">
        <v>141</v>
      </c>
      <c r="D121" s="225"/>
      <c r="E121" s="230"/>
      <c r="F121" s="235"/>
      <c r="G121" s="236"/>
      <c r="H121" s="234"/>
      <c r="I121" s="234"/>
      <c r="J121" s="234"/>
      <c r="K121" s="234"/>
      <c r="L121" s="234"/>
      <c r="M121" s="234"/>
      <c r="N121" s="223"/>
      <c r="O121" s="223"/>
      <c r="P121" s="223"/>
      <c r="Q121" s="223"/>
      <c r="R121" s="223"/>
      <c r="S121" s="223"/>
      <c r="T121" s="224"/>
      <c r="U121" s="22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 t="s">
        <v>123</v>
      </c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6" t="str">
        <f>C121</f>
        <v>výpočet:</v>
      </c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14"/>
      <c r="B122" s="221"/>
      <c r="C122" s="270" t="s">
        <v>145</v>
      </c>
      <c r="D122" s="228"/>
      <c r="E122" s="232"/>
      <c r="F122" s="238"/>
      <c r="G122" s="238"/>
      <c r="H122" s="234"/>
      <c r="I122" s="234"/>
      <c r="J122" s="234"/>
      <c r="K122" s="234"/>
      <c r="L122" s="234"/>
      <c r="M122" s="234"/>
      <c r="N122" s="223"/>
      <c r="O122" s="223"/>
      <c r="P122" s="223"/>
      <c r="Q122" s="223"/>
      <c r="R122" s="223"/>
      <c r="S122" s="223"/>
      <c r="T122" s="224"/>
      <c r="U122" s="22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 t="s">
        <v>123</v>
      </c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14"/>
      <c r="B123" s="221"/>
      <c r="C123" s="268" t="s">
        <v>344</v>
      </c>
      <c r="D123" s="225"/>
      <c r="E123" s="230"/>
      <c r="F123" s="235"/>
      <c r="G123" s="236"/>
      <c r="H123" s="234"/>
      <c r="I123" s="234"/>
      <c r="J123" s="234"/>
      <c r="K123" s="234"/>
      <c r="L123" s="234"/>
      <c r="M123" s="234"/>
      <c r="N123" s="223"/>
      <c r="O123" s="223"/>
      <c r="P123" s="223"/>
      <c r="Q123" s="223"/>
      <c r="R123" s="223"/>
      <c r="S123" s="223"/>
      <c r="T123" s="224"/>
      <c r="U123" s="22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 t="s">
        <v>123</v>
      </c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6" t="str">
        <f>C123</f>
        <v>(2,9*4) + (1,1*1,1) + (0,88*0,9) + (1,7*3,05) + (1,3*1,85) + (0,98*0,85) podlahy</v>
      </c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14"/>
      <c r="B124" s="221"/>
      <c r="C124" s="268" t="s">
        <v>345</v>
      </c>
      <c r="D124" s="225"/>
      <c r="E124" s="230"/>
      <c r="F124" s="235"/>
      <c r="G124" s="236"/>
      <c r="H124" s="234"/>
      <c r="I124" s="234"/>
      <c r="J124" s="234"/>
      <c r="K124" s="234"/>
      <c r="L124" s="234"/>
      <c r="M124" s="234"/>
      <c r="N124" s="223"/>
      <c r="O124" s="223"/>
      <c r="P124" s="223"/>
      <c r="Q124" s="223"/>
      <c r="R124" s="223"/>
      <c r="S124" s="223"/>
      <c r="T124" s="224"/>
      <c r="U124" s="22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 t="s">
        <v>123</v>
      </c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6" t="str">
        <f>C124</f>
        <v>(4*2,3*2) + (2,9*2,3*2) + (1,1*2,3*4) + (0,9*2,3*2) + (0,88*2,3*2) stěny</v>
      </c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14"/>
      <c r="B125" s="221"/>
      <c r="C125" s="270" t="s">
        <v>145</v>
      </c>
      <c r="D125" s="228"/>
      <c r="E125" s="232"/>
      <c r="F125" s="238"/>
      <c r="G125" s="238"/>
      <c r="H125" s="234"/>
      <c r="I125" s="234"/>
      <c r="J125" s="234"/>
      <c r="K125" s="234"/>
      <c r="L125" s="234"/>
      <c r="M125" s="234"/>
      <c r="N125" s="223"/>
      <c r="O125" s="223"/>
      <c r="P125" s="223"/>
      <c r="Q125" s="223"/>
      <c r="R125" s="223"/>
      <c r="S125" s="223"/>
      <c r="T125" s="224"/>
      <c r="U125" s="22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 t="s">
        <v>123</v>
      </c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14"/>
      <c r="B126" s="221"/>
      <c r="C126" s="268" t="s">
        <v>232</v>
      </c>
      <c r="D126" s="225"/>
      <c r="E126" s="230"/>
      <c r="F126" s="235"/>
      <c r="G126" s="236"/>
      <c r="H126" s="234"/>
      <c r="I126" s="234"/>
      <c r="J126" s="234"/>
      <c r="K126" s="234"/>
      <c r="L126" s="234"/>
      <c r="M126" s="234"/>
      <c r="N126" s="223"/>
      <c r="O126" s="223"/>
      <c r="P126" s="223"/>
      <c r="Q126" s="223"/>
      <c r="R126" s="223"/>
      <c r="S126" s="223"/>
      <c r="T126" s="224"/>
      <c r="U126" s="22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 t="s">
        <v>123</v>
      </c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6" t="str">
        <f>C126</f>
        <v>- 5,67 odpočet</v>
      </c>
      <c r="BB126" s="213"/>
      <c r="BC126" s="213"/>
      <c r="BD126" s="213"/>
      <c r="BE126" s="213"/>
      <c r="BF126" s="213"/>
      <c r="BG126" s="213"/>
      <c r="BH126" s="213"/>
    </row>
    <row r="127" spans="1:60" ht="20.399999999999999" outlineLevel="1" x14ac:dyDescent="0.25">
      <c r="A127" s="214">
        <v>38</v>
      </c>
      <c r="B127" s="221" t="s">
        <v>233</v>
      </c>
      <c r="C127" s="267" t="s">
        <v>234</v>
      </c>
      <c r="D127" s="223" t="s">
        <v>134</v>
      </c>
      <c r="E127" s="229">
        <v>81.12</v>
      </c>
      <c r="F127" s="233">
        <f>H127+J127</f>
        <v>0</v>
      </c>
      <c r="G127" s="234">
        <f>ROUND(E127*F127,2)</f>
        <v>0</v>
      </c>
      <c r="H127" s="234"/>
      <c r="I127" s="234">
        <f>ROUND(E127*H127,2)</f>
        <v>0</v>
      </c>
      <c r="J127" s="234"/>
      <c r="K127" s="234">
        <f>ROUND(E127*J127,2)</f>
        <v>0</v>
      </c>
      <c r="L127" s="234">
        <v>0</v>
      </c>
      <c r="M127" s="234">
        <f>G127*(1+L127/100)</f>
        <v>0</v>
      </c>
      <c r="N127" s="223">
        <v>3.2000000000000003E-4</v>
      </c>
      <c r="O127" s="223">
        <f>ROUND(E127*N127,5)</f>
        <v>2.596E-2</v>
      </c>
      <c r="P127" s="223">
        <v>0</v>
      </c>
      <c r="Q127" s="223">
        <f>ROUND(E127*P127,5)</f>
        <v>0</v>
      </c>
      <c r="R127" s="223"/>
      <c r="S127" s="223"/>
      <c r="T127" s="224">
        <v>0.11</v>
      </c>
      <c r="U127" s="223">
        <f>ROUND(E127*T127,2)</f>
        <v>8.92</v>
      </c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 t="s">
        <v>122</v>
      </c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0.399999999999999" outlineLevel="1" x14ac:dyDescent="0.25">
      <c r="A128" s="214">
        <v>39</v>
      </c>
      <c r="B128" s="221" t="s">
        <v>235</v>
      </c>
      <c r="C128" s="267" t="s">
        <v>236</v>
      </c>
      <c r="D128" s="223" t="s">
        <v>131</v>
      </c>
      <c r="E128" s="229">
        <v>20</v>
      </c>
      <c r="F128" s="233">
        <f>H128+J128</f>
        <v>0</v>
      </c>
      <c r="G128" s="234">
        <f>ROUND(E128*F128,2)</f>
        <v>0</v>
      </c>
      <c r="H128" s="234"/>
      <c r="I128" s="234">
        <f>ROUND(E128*H128,2)</f>
        <v>0</v>
      </c>
      <c r="J128" s="234"/>
      <c r="K128" s="234">
        <f>ROUND(E128*J128,2)</f>
        <v>0</v>
      </c>
      <c r="L128" s="234">
        <v>0</v>
      </c>
      <c r="M128" s="234">
        <f>G128*(1+L128/100)</f>
        <v>0</v>
      </c>
      <c r="N128" s="223">
        <v>4.2999999999999999E-4</v>
      </c>
      <c r="O128" s="223">
        <f>ROUND(E128*N128,5)</f>
        <v>8.6E-3</v>
      </c>
      <c r="P128" s="223">
        <v>0</v>
      </c>
      <c r="Q128" s="223">
        <f>ROUND(E128*P128,5)</f>
        <v>0</v>
      </c>
      <c r="R128" s="223"/>
      <c r="S128" s="223"/>
      <c r="T128" s="224">
        <v>6.7000000000000004E-2</v>
      </c>
      <c r="U128" s="223">
        <f>ROUND(E128*T128,2)</f>
        <v>1.34</v>
      </c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 t="s">
        <v>122</v>
      </c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14">
        <v>40</v>
      </c>
      <c r="B129" s="221" t="s">
        <v>237</v>
      </c>
      <c r="C129" s="267" t="s">
        <v>238</v>
      </c>
      <c r="D129" s="223" t="s">
        <v>0</v>
      </c>
      <c r="E129" s="229">
        <v>4.6500000000000004</v>
      </c>
      <c r="F129" s="233">
        <f>H129+J129</f>
        <v>0</v>
      </c>
      <c r="G129" s="234">
        <f>ROUND(E129*F129,2)</f>
        <v>0</v>
      </c>
      <c r="H129" s="234"/>
      <c r="I129" s="234">
        <f>ROUND(E129*H129,2)</f>
        <v>0</v>
      </c>
      <c r="J129" s="234"/>
      <c r="K129" s="234">
        <f>ROUND(E129*J129,2)</f>
        <v>0</v>
      </c>
      <c r="L129" s="234">
        <v>0</v>
      </c>
      <c r="M129" s="234">
        <f>G129*(1+L129/100)</f>
        <v>0</v>
      </c>
      <c r="N129" s="223">
        <v>0</v>
      </c>
      <c r="O129" s="223">
        <f>ROUND(E129*N129,5)</f>
        <v>0</v>
      </c>
      <c r="P129" s="223">
        <v>0</v>
      </c>
      <c r="Q129" s="223">
        <f>ROUND(E129*P129,5)</f>
        <v>0</v>
      </c>
      <c r="R129" s="223"/>
      <c r="S129" s="223"/>
      <c r="T129" s="224">
        <v>0</v>
      </c>
      <c r="U129" s="223">
        <f>ROUND(E129*T129,2)</f>
        <v>0</v>
      </c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 t="s">
        <v>122</v>
      </c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x14ac:dyDescent="0.25">
      <c r="A130" s="215" t="s">
        <v>117</v>
      </c>
      <c r="B130" s="222" t="s">
        <v>76</v>
      </c>
      <c r="C130" s="269" t="s">
        <v>77</v>
      </c>
      <c r="D130" s="226"/>
      <c r="E130" s="231"/>
      <c r="F130" s="237"/>
      <c r="G130" s="237">
        <f>SUMIF(AE131:AE138,"&lt;&gt;NOR",G131:G138)</f>
        <v>0</v>
      </c>
      <c r="H130" s="237"/>
      <c r="I130" s="237">
        <f>SUM(I131:I138)</f>
        <v>0</v>
      </c>
      <c r="J130" s="237"/>
      <c r="K130" s="237">
        <f>SUM(K131:K138)</f>
        <v>0</v>
      </c>
      <c r="L130" s="237"/>
      <c r="M130" s="237">
        <f>SUM(M131:M138)</f>
        <v>0</v>
      </c>
      <c r="N130" s="226"/>
      <c r="O130" s="226">
        <f>SUM(O131:O138)</f>
        <v>0.78306999999999993</v>
      </c>
      <c r="P130" s="226"/>
      <c r="Q130" s="226">
        <f>SUM(Q131:Q138)</f>
        <v>0</v>
      </c>
      <c r="R130" s="226"/>
      <c r="S130" s="226"/>
      <c r="T130" s="227"/>
      <c r="U130" s="226">
        <f>SUM(U131:U138)</f>
        <v>18.490000000000002</v>
      </c>
      <c r="AE130" t="s">
        <v>118</v>
      </c>
    </row>
    <row r="131" spans="1:60" outlineLevel="1" x14ac:dyDescent="0.25">
      <c r="A131" s="214">
        <v>41</v>
      </c>
      <c r="B131" s="221" t="s">
        <v>239</v>
      </c>
      <c r="C131" s="267" t="s">
        <v>240</v>
      </c>
      <c r="D131" s="223" t="s">
        <v>134</v>
      </c>
      <c r="E131" s="229">
        <v>4</v>
      </c>
      <c r="F131" s="233">
        <f>H131+J131</f>
        <v>0</v>
      </c>
      <c r="G131" s="234">
        <f>ROUND(E131*F131,2)</f>
        <v>0</v>
      </c>
      <c r="H131" s="234"/>
      <c r="I131" s="234">
        <f>ROUND(E131*H131,2)</f>
        <v>0</v>
      </c>
      <c r="J131" s="234"/>
      <c r="K131" s="234">
        <f>ROUND(E131*J131,2)</f>
        <v>0</v>
      </c>
      <c r="L131" s="234">
        <v>0</v>
      </c>
      <c r="M131" s="234">
        <f>G131*(1+L131/100)</f>
        <v>0</v>
      </c>
      <c r="N131" s="223">
        <v>1.5200000000000001E-3</v>
      </c>
      <c r="O131" s="223">
        <f>ROUND(E131*N131,5)</f>
        <v>6.0800000000000003E-3</v>
      </c>
      <c r="P131" s="223">
        <v>0</v>
      </c>
      <c r="Q131" s="223">
        <f>ROUND(E131*P131,5)</f>
        <v>0</v>
      </c>
      <c r="R131" s="223"/>
      <c r="S131" s="223"/>
      <c r="T131" s="224">
        <v>1.173</v>
      </c>
      <c r="U131" s="223">
        <f>ROUND(E131*T131,2)</f>
        <v>4.6900000000000004</v>
      </c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 t="s">
        <v>122</v>
      </c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14">
        <v>42</v>
      </c>
      <c r="B132" s="221" t="s">
        <v>241</v>
      </c>
      <c r="C132" s="267" t="s">
        <v>242</v>
      </c>
      <c r="D132" s="223" t="s">
        <v>134</v>
      </c>
      <c r="E132" s="229">
        <v>4</v>
      </c>
      <c r="F132" s="233">
        <f>H132+J132</f>
        <v>0</v>
      </c>
      <c r="G132" s="234">
        <f>ROUND(E132*F132,2)</f>
        <v>0</v>
      </c>
      <c r="H132" s="234"/>
      <c r="I132" s="234">
        <f>ROUND(E132*H132,2)</f>
        <v>0</v>
      </c>
      <c r="J132" s="234"/>
      <c r="K132" s="234">
        <f>ROUND(E132*J132,2)</f>
        <v>0</v>
      </c>
      <c r="L132" s="234">
        <v>0</v>
      </c>
      <c r="M132" s="234">
        <f>G132*(1+L132/100)</f>
        <v>0</v>
      </c>
      <c r="N132" s="223">
        <v>2.5000000000000001E-4</v>
      </c>
      <c r="O132" s="223">
        <f>ROUND(E132*N132,5)</f>
        <v>1E-3</v>
      </c>
      <c r="P132" s="223">
        <v>0</v>
      </c>
      <c r="Q132" s="223">
        <f>ROUND(E132*P132,5)</f>
        <v>0</v>
      </c>
      <c r="R132" s="223"/>
      <c r="S132" s="223"/>
      <c r="T132" s="224">
        <v>1.173</v>
      </c>
      <c r="U132" s="223">
        <f>ROUND(E132*T132,2)</f>
        <v>4.6900000000000004</v>
      </c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 t="s">
        <v>122</v>
      </c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14">
        <v>43</v>
      </c>
      <c r="B133" s="221" t="s">
        <v>243</v>
      </c>
      <c r="C133" s="267" t="s">
        <v>244</v>
      </c>
      <c r="D133" s="223" t="s">
        <v>134</v>
      </c>
      <c r="E133" s="229">
        <v>5</v>
      </c>
      <c r="F133" s="233">
        <f>H133+J133</f>
        <v>0</v>
      </c>
      <c r="G133" s="234">
        <f>ROUND(E133*F133,2)</f>
        <v>0</v>
      </c>
      <c r="H133" s="234"/>
      <c r="I133" s="234">
        <f>ROUND(E133*H133,2)</f>
        <v>0</v>
      </c>
      <c r="J133" s="234"/>
      <c r="K133" s="234">
        <f>ROUND(E133*J133,2)</f>
        <v>0</v>
      </c>
      <c r="L133" s="234">
        <v>0</v>
      </c>
      <c r="M133" s="234">
        <f>G133*(1+L133/100)</f>
        <v>0</v>
      </c>
      <c r="N133" s="223">
        <v>4.6999999999999999E-4</v>
      </c>
      <c r="O133" s="223">
        <f>ROUND(E133*N133,5)</f>
        <v>2.3500000000000001E-3</v>
      </c>
      <c r="P133" s="223">
        <v>0</v>
      </c>
      <c r="Q133" s="223">
        <f>ROUND(E133*P133,5)</f>
        <v>0</v>
      </c>
      <c r="R133" s="223"/>
      <c r="S133" s="223"/>
      <c r="T133" s="224">
        <v>0.35899999999999999</v>
      </c>
      <c r="U133" s="223">
        <f>ROUND(E133*T133,2)</f>
        <v>1.8</v>
      </c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 t="s">
        <v>122</v>
      </c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5">
      <c r="A134" s="214">
        <v>44</v>
      </c>
      <c r="B134" s="221" t="s">
        <v>245</v>
      </c>
      <c r="C134" s="267" t="s">
        <v>246</v>
      </c>
      <c r="D134" s="223" t="s">
        <v>134</v>
      </c>
      <c r="E134" s="229">
        <v>5</v>
      </c>
      <c r="F134" s="233">
        <f>H134+J134</f>
        <v>0</v>
      </c>
      <c r="G134" s="234">
        <f>ROUND(E134*F134,2)</f>
        <v>0</v>
      </c>
      <c r="H134" s="234"/>
      <c r="I134" s="234">
        <f>ROUND(E134*H134,2)</f>
        <v>0</v>
      </c>
      <c r="J134" s="234"/>
      <c r="K134" s="234">
        <f>ROUND(E134*J134,2)</f>
        <v>0</v>
      </c>
      <c r="L134" s="234">
        <v>0</v>
      </c>
      <c r="M134" s="234">
        <f>G134*(1+L134/100)</f>
        <v>0</v>
      </c>
      <c r="N134" s="223">
        <v>1.2E-4</v>
      </c>
      <c r="O134" s="223">
        <f>ROUND(E134*N134,5)</f>
        <v>5.9999999999999995E-4</v>
      </c>
      <c r="P134" s="223">
        <v>0</v>
      </c>
      <c r="Q134" s="223">
        <f>ROUND(E134*P134,5)</f>
        <v>0</v>
      </c>
      <c r="R134" s="223"/>
      <c r="S134" s="223"/>
      <c r="T134" s="224">
        <v>0.35899999999999999</v>
      </c>
      <c r="U134" s="223">
        <f>ROUND(E134*T134,2)</f>
        <v>1.8</v>
      </c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 t="s">
        <v>122</v>
      </c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14">
        <v>45</v>
      </c>
      <c r="B135" s="221" t="s">
        <v>247</v>
      </c>
      <c r="C135" s="267" t="s">
        <v>248</v>
      </c>
      <c r="D135" s="223" t="s">
        <v>137</v>
      </c>
      <c r="E135" s="229">
        <v>1</v>
      </c>
      <c r="F135" s="233">
        <f>H135+J135</f>
        <v>0</v>
      </c>
      <c r="G135" s="234">
        <f>ROUND(E135*F135,2)</f>
        <v>0</v>
      </c>
      <c r="H135" s="234"/>
      <c r="I135" s="234">
        <f>ROUND(E135*H135,2)</f>
        <v>0</v>
      </c>
      <c r="J135" s="234"/>
      <c r="K135" s="234">
        <f>ROUND(E135*J135,2)</f>
        <v>0</v>
      </c>
      <c r="L135" s="234">
        <v>0</v>
      </c>
      <c r="M135" s="234">
        <f>G135*(1+L135/100)</f>
        <v>0</v>
      </c>
      <c r="N135" s="223">
        <v>0</v>
      </c>
      <c r="O135" s="223">
        <f>ROUND(E135*N135,5)</f>
        <v>0</v>
      </c>
      <c r="P135" s="223">
        <v>0</v>
      </c>
      <c r="Q135" s="223">
        <f>ROUND(E135*P135,5)</f>
        <v>0</v>
      </c>
      <c r="R135" s="223"/>
      <c r="S135" s="223"/>
      <c r="T135" s="224">
        <v>4.8000000000000001E-2</v>
      </c>
      <c r="U135" s="223">
        <f>ROUND(E135*T135,2)</f>
        <v>0.05</v>
      </c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 t="s">
        <v>122</v>
      </c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14">
        <v>46</v>
      </c>
      <c r="B136" s="221" t="s">
        <v>249</v>
      </c>
      <c r="C136" s="267" t="s">
        <v>250</v>
      </c>
      <c r="D136" s="223" t="s">
        <v>221</v>
      </c>
      <c r="E136" s="229">
        <v>0.78307000000000004</v>
      </c>
      <c r="F136" s="233">
        <f>H136+J136</f>
        <v>0</v>
      </c>
      <c r="G136" s="234">
        <f>ROUND(E136*F136,2)</f>
        <v>0</v>
      </c>
      <c r="H136" s="234"/>
      <c r="I136" s="234">
        <f>ROUND(E136*H136,2)</f>
        <v>0</v>
      </c>
      <c r="J136" s="234"/>
      <c r="K136" s="234">
        <f>ROUND(E136*J136,2)</f>
        <v>0</v>
      </c>
      <c r="L136" s="234">
        <v>0</v>
      </c>
      <c r="M136" s="234">
        <f>G136*(1+L136/100)</f>
        <v>0</v>
      </c>
      <c r="N136" s="223">
        <v>0</v>
      </c>
      <c r="O136" s="223">
        <f>ROUND(E136*N136,5)</f>
        <v>0</v>
      </c>
      <c r="P136" s="223">
        <v>0</v>
      </c>
      <c r="Q136" s="223">
        <f>ROUND(E136*P136,5)</f>
        <v>0</v>
      </c>
      <c r="R136" s="223"/>
      <c r="S136" s="223"/>
      <c r="T136" s="224">
        <v>1.47</v>
      </c>
      <c r="U136" s="223">
        <f>ROUND(E136*T136,2)</f>
        <v>1.1499999999999999</v>
      </c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 t="s">
        <v>122</v>
      </c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30.6" outlineLevel="1" x14ac:dyDescent="0.25">
      <c r="A137" s="214">
        <v>47</v>
      </c>
      <c r="B137" s="221" t="s">
        <v>251</v>
      </c>
      <c r="C137" s="267" t="s">
        <v>252</v>
      </c>
      <c r="D137" s="223" t="s">
        <v>131</v>
      </c>
      <c r="E137" s="229">
        <v>3</v>
      </c>
      <c r="F137" s="233">
        <f>H137+J137</f>
        <v>0</v>
      </c>
      <c r="G137" s="234">
        <f>ROUND(E137*F137,2)</f>
        <v>0</v>
      </c>
      <c r="H137" s="234"/>
      <c r="I137" s="234">
        <f>ROUND(E137*H137,2)</f>
        <v>0</v>
      </c>
      <c r="J137" s="234"/>
      <c r="K137" s="234">
        <f>ROUND(E137*J137,2)</f>
        <v>0</v>
      </c>
      <c r="L137" s="234">
        <v>0</v>
      </c>
      <c r="M137" s="234">
        <f>G137*(1+L137/100)</f>
        <v>0</v>
      </c>
      <c r="N137" s="223">
        <v>0.25768000000000002</v>
      </c>
      <c r="O137" s="223">
        <f>ROUND(E137*N137,5)</f>
        <v>0.77303999999999995</v>
      </c>
      <c r="P137" s="223">
        <v>0</v>
      </c>
      <c r="Q137" s="223">
        <f>ROUND(E137*P137,5)</f>
        <v>0</v>
      </c>
      <c r="R137" s="223"/>
      <c r="S137" s="223"/>
      <c r="T137" s="224">
        <v>1.4363999999999999</v>
      </c>
      <c r="U137" s="223">
        <f>ROUND(E137*T137,2)</f>
        <v>4.3099999999999996</v>
      </c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 t="s">
        <v>122</v>
      </c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14">
        <v>48</v>
      </c>
      <c r="B138" s="221" t="s">
        <v>253</v>
      </c>
      <c r="C138" s="267" t="s">
        <v>254</v>
      </c>
      <c r="D138" s="223" t="s">
        <v>131</v>
      </c>
      <c r="E138" s="229">
        <v>3</v>
      </c>
      <c r="F138" s="233">
        <f>H138+J138</f>
        <v>0</v>
      </c>
      <c r="G138" s="234">
        <f>ROUND(E138*F138,2)</f>
        <v>0</v>
      </c>
      <c r="H138" s="234"/>
      <c r="I138" s="234">
        <f>ROUND(E138*H138,2)</f>
        <v>0</v>
      </c>
      <c r="J138" s="234"/>
      <c r="K138" s="234">
        <f>ROUND(E138*J138,2)</f>
        <v>0</v>
      </c>
      <c r="L138" s="234">
        <v>0</v>
      </c>
      <c r="M138" s="234">
        <f>G138*(1+L138/100)</f>
        <v>0</v>
      </c>
      <c r="N138" s="223">
        <v>0</v>
      </c>
      <c r="O138" s="223">
        <f>ROUND(E138*N138,5)</f>
        <v>0</v>
      </c>
      <c r="P138" s="223">
        <v>0</v>
      </c>
      <c r="Q138" s="223">
        <f>ROUND(E138*P138,5)</f>
        <v>0</v>
      </c>
      <c r="R138" s="223"/>
      <c r="S138" s="223"/>
      <c r="T138" s="224">
        <v>0</v>
      </c>
      <c r="U138" s="223">
        <f>ROUND(E138*T138,2)</f>
        <v>0</v>
      </c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 t="s">
        <v>122</v>
      </c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x14ac:dyDescent="0.25">
      <c r="A139" s="215" t="s">
        <v>117</v>
      </c>
      <c r="B139" s="222" t="s">
        <v>78</v>
      </c>
      <c r="C139" s="269" t="s">
        <v>79</v>
      </c>
      <c r="D139" s="226"/>
      <c r="E139" s="231"/>
      <c r="F139" s="237"/>
      <c r="G139" s="237">
        <f>SUMIF(AE140:AE145,"&lt;&gt;NOR",G140:G145)</f>
        <v>0</v>
      </c>
      <c r="H139" s="237"/>
      <c r="I139" s="237">
        <f>SUM(I140:I145)</f>
        <v>0</v>
      </c>
      <c r="J139" s="237"/>
      <c r="K139" s="237">
        <f>SUM(K140:K145)</f>
        <v>0</v>
      </c>
      <c r="L139" s="237"/>
      <c r="M139" s="237">
        <f>SUM(M140:M145)</f>
        <v>0</v>
      </c>
      <c r="N139" s="226"/>
      <c r="O139" s="226">
        <f>SUM(O140:O145)</f>
        <v>3.9800000000000002E-2</v>
      </c>
      <c r="P139" s="226"/>
      <c r="Q139" s="226">
        <f>SUM(Q140:Q145)</f>
        <v>0</v>
      </c>
      <c r="R139" s="226"/>
      <c r="S139" s="226"/>
      <c r="T139" s="227"/>
      <c r="U139" s="226">
        <f>SUM(U140:U145)</f>
        <v>36.099999999999994</v>
      </c>
      <c r="AE139" t="s">
        <v>118</v>
      </c>
    </row>
    <row r="140" spans="1:60" outlineLevel="1" x14ac:dyDescent="0.25">
      <c r="A140" s="214">
        <v>49</v>
      </c>
      <c r="B140" s="221" t="s">
        <v>255</v>
      </c>
      <c r="C140" s="267" t="s">
        <v>256</v>
      </c>
      <c r="D140" s="223" t="s">
        <v>134</v>
      </c>
      <c r="E140" s="229">
        <v>20</v>
      </c>
      <c r="F140" s="233">
        <f>H140+J140</f>
        <v>0</v>
      </c>
      <c r="G140" s="234">
        <f>ROUND(E140*F140,2)</f>
        <v>0</v>
      </c>
      <c r="H140" s="234"/>
      <c r="I140" s="234">
        <f>ROUND(E140*H140,2)</f>
        <v>0</v>
      </c>
      <c r="J140" s="234"/>
      <c r="K140" s="234">
        <f>ROUND(E140*J140,2)</f>
        <v>0</v>
      </c>
      <c r="L140" s="234">
        <v>0</v>
      </c>
      <c r="M140" s="234">
        <f>G140*(1+L140/100)</f>
        <v>0</v>
      </c>
      <c r="N140" s="223">
        <v>1.0499999999999999E-3</v>
      </c>
      <c r="O140" s="223">
        <f>ROUND(E140*N140,5)</f>
        <v>2.1000000000000001E-2</v>
      </c>
      <c r="P140" s="223">
        <v>0</v>
      </c>
      <c r="Q140" s="223">
        <f>ROUND(E140*P140,5)</f>
        <v>0</v>
      </c>
      <c r="R140" s="223"/>
      <c r="S140" s="223"/>
      <c r="T140" s="224">
        <v>0.878</v>
      </c>
      <c r="U140" s="223">
        <f>ROUND(E140*T140,2)</f>
        <v>17.559999999999999</v>
      </c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 t="s">
        <v>122</v>
      </c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14"/>
      <c r="B141" s="221"/>
      <c r="C141" s="268" t="s">
        <v>257</v>
      </c>
      <c r="D141" s="225"/>
      <c r="E141" s="230"/>
      <c r="F141" s="235"/>
      <c r="G141" s="236"/>
      <c r="H141" s="234"/>
      <c r="I141" s="234"/>
      <c r="J141" s="234"/>
      <c r="K141" s="234"/>
      <c r="L141" s="234"/>
      <c r="M141" s="234"/>
      <c r="N141" s="223"/>
      <c r="O141" s="223"/>
      <c r="P141" s="223"/>
      <c r="Q141" s="223"/>
      <c r="R141" s="223"/>
      <c r="S141" s="223"/>
      <c r="T141" s="224"/>
      <c r="U141" s="22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 t="s">
        <v>123</v>
      </c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6" t="str">
        <f>C141</f>
        <v>Úprava vodovodního řádu sprchové baterie 2x. Rozvody vodovodního řádu WC místnosti.</v>
      </c>
      <c r="BB141" s="213"/>
      <c r="BC141" s="213"/>
      <c r="BD141" s="213"/>
      <c r="BE141" s="213"/>
      <c r="BF141" s="213"/>
      <c r="BG141" s="213"/>
      <c r="BH141" s="213"/>
    </row>
    <row r="142" spans="1:60" ht="20.399999999999999" outlineLevel="1" x14ac:dyDescent="0.25">
      <c r="A142" s="214">
        <v>50</v>
      </c>
      <c r="B142" s="221" t="s">
        <v>258</v>
      </c>
      <c r="C142" s="267" t="s">
        <v>259</v>
      </c>
      <c r="D142" s="223" t="s">
        <v>134</v>
      </c>
      <c r="E142" s="229">
        <v>20</v>
      </c>
      <c r="F142" s="233">
        <f>H142+J142</f>
        <v>0</v>
      </c>
      <c r="G142" s="234">
        <f>ROUND(E142*F142,2)</f>
        <v>0</v>
      </c>
      <c r="H142" s="234"/>
      <c r="I142" s="234">
        <f>ROUND(E142*H142,2)</f>
        <v>0</v>
      </c>
      <c r="J142" s="234"/>
      <c r="K142" s="234">
        <f>ROUND(E142*J142,2)</f>
        <v>0</v>
      </c>
      <c r="L142" s="234">
        <v>0</v>
      </c>
      <c r="M142" s="234">
        <f>G142*(1+L142/100)</f>
        <v>0</v>
      </c>
      <c r="N142" s="223">
        <v>2.9999999999999997E-4</v>
      </c>
      <c r="O142" s="223">
        <f>ROUND(E142*N142,5)</f>
        <v>6.0000000000000001E-3</v>
      </c>
      <c r="P142" s="223">
        <v>0</v>
      </c>
      <c r="Q142" s="223">
        <f>ROUND(E142*P142,5)</f>
        <v>0</v>
      </c>
      <c r="R142" s="223"/>
      <c r="S142" s="223"/>
      <c r="T142" s="224">
        <v>0.65447</v>
      </c>
      <c r="U142" s="223">
        <f>ROUND(E142*T142,2)</f>
        <v>13.09</v>
      </c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 t="s">
        <v>122</v>
      </c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14">
        <v>51</v>
      </c>
      <c r="B143" s="221" t="s">
        <v>260</v>
      </c>
      <c r="C143" s="267" t="s">
        <v>261</v>
      </c>
      <c r="D143" s="223" t="s">
        <v>134</v>
      </c>
      <c r="E143" s="229">
        <v>40</v>
      </c>
      <c r="F143" s="233">
        <f>H143+J143</f>
        <v>0</v>
      </c>
      <c r="G143" s="234">
        <f>ROUND(E143*F143,2)</f>
        <v>0</v>
      </c>
      <c r="H143" s="234"/>
      <c r="I143" s="234">
        <f>ROUND(E143*H143,2)</f>
        <v>0</v>
      </c>
      <c r="J143" s="234"/>
      <c r="K143" s="234">
        <f>ROUND(E143*J143,2)</f>
        <v>0</v>
      </c>
      <c r="L143" s="234">
        <v>0</v>
      </c>
      <c r="M143" s="234">
        <f>G143*(1+L143/100)</f>
        <v>0</v>
      </c>
      <c r="N143" s="223">
        <v>3.2000000000000003E-4</v>
      </c>
      <c r="O143" s="223">
        <f>ROUND(E143*N143,5)</f>
        <v>1.2800000000000001E-2</v>
      </c>
      <c r="P143" s="223">
        <v>0</v>
      </c>
      <c r="Q143" s="223">
        <f>ROUND(E143*P143,5)</f>
        <v>0</v>
      </c>
      <c r="R143" s="223"/>
      <c r="S143" s="223"/>
      <c r="T143" s="224">
        <v>0.13400000000000001</v>
      </c>
      <c r="U143" s="223">
        <f>ROUND(E143*T143,2)</f>
        <v>5.36</v>
      </c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 t="s">
        <v>122</v>
      </c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14">
        <v>52</v>
      </c>
      <c r="B144" s="221" t="s">
        <v>262</v>
      </c>
      <c r="C144" s="267" t="s">
        <v>263</v>
      </c>
      <c r="D144" s="223" t="s">
        <v>221</v>
      </c>
      <c r="E144" s="229">
        <v>3.9800000000000002E-2</v>
      </c>
      <c r="F144" s="233">
        <f>H144+J144</f>
        <v>0</v>
      </c>
      <c r="G144" s="234">
        <f>ROUND(E144*F144,2)</f>
        <v>0</v>
      </c>
      <c r="H144" s="234"/>
      <c r="I144" s="234">
        <f>ROUND(E144*H144,2)</f>
        <v>0</v>
      </c>
      <c r="J144" s="234"/>
      <c r="K144" s="234">
        <f>ROUND(E144*J144,2)</f>
        <v>0</v>
      </c>
      <c r="L144" s="234">
        <v>0</v>
      </c>
      <c r="M144" s="234">
        <f>G144*(1+L144/100)</f>
        <v>0</v>
      </c>
      <c r="N144" s="223">
        <v>0</v>
      </c>
      <c r="O144" s="223">
        <f>ROUND(E144*N144,5)</f>
        <v>0</v>
      </c>
      <c r="P144" s="223">
        <v>0</v>
      </c>
      <c r="Q144" s="223">
        <f>ROUND(E144*P144,5)</f>
        <v>0</v>
      </c>
      <c r="R144" s="223"/>
      <c r="S144" s="223"/>
      <c r="T144" s="224">
        <v>1.327</v>
      </c>
      <c r="U144" s="223">
        <f>ROUND(E144*T144,2)</f>
        <v>0.05</v>
      </c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 t="s">
        <v>122</v>
      </c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14">
        <v>53</v>
      </c>
      <c r="B145" s="221" t="s">
        <v>264</v>
      </c>
      <c r="C145" s="267" t="s">
        <v>265</v>
      </c>
      <c r="D145" s="223" t="s">
        <v>137</v>
      </c>
      <c r="E145" s="229">
        <v>1</v>
      </c>
      <c r="F145" s="233">
        <f>H145+J145</f>
        <v>0</v>
      </c>
      <c r="G145" s="234">
        <f>ROUND(E145*F145,2)</f>
        <v>0</v>
      </c>
      <c r="H145" s="234"/>
      <c r="I145" s="234">
        <f>ROUND(E145*H145,2)</f>
        <v>0</v>
      </c>
      <c r="J145" s="234"/>
      <c r="K145" s="234">
        <f>ROUND(E145*J145,2)</f>
        <v>0</v>
      </c>
      <c r="L145" s="234">
        <v>0</v>
      </c>
      <c r="M145" s="234">
        <f>G145*(1+L145/100)</f>
        <v>0</v>
      </c>
      <c r="N145" s="223">
        <v>0</v>
      </c>
      <c r="O145" s="223">
        <f>ROUND(E145*N145,5)</f>
        <v>0</v>
      </c>
      <c r="P145" s="223">
        <v>0</v>
      </c>
      <c r="Q145" s="223">
        <f>ROUND(E145*P145,5)</f>
        <v>0</v>
      </c>
      <c r="R145" s="223"/>
      <c r="S145" s="223"/>
      <c r="T145" s="224">
        <v>4.2000000000000003E-2</v>
      </c>
      <c r="U145" s="223">
        <f>ROUND(E145*T145,2)</f>
        <v>0.04</v>
      </c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 t="s">
        <v>122</v>
      </c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x14ac:dyDescent="0.25">
      <c r="A146" s="215" t="s">
        <v>117</v>
      </c>
      <c r="B146" s="222" t="s">
        <v>80</v>
      </c>
      <c r="C146" s="269" t="s">
        <v>81</v>
      </c>
      <c r="D146" s="226"/>
      <c r="E146" s="231"/>
      <c r="F146" s="237"/>
      <c r="G146" s="237">
        <f>SUMIF(AE147:AE158,"&lt;&gt;NOR",G147:G158)</f>
        <v>0</v>
      </c>
      <c r="H146" s="237"/>
      <c r="I146" s="237">
        <f>SUM(I147:I158)</f>
        <v>0</v>
      </c>
      <c r="J146" s="237"/>
      <c r="K146" s="237">
        <f>SUM(K147:K158)</f>
        <v>0</v>
      </c>
      <c r="L146" s="237"/>
      <c r="M146" s="237">
        <f>SUM(M147:M158)</f>
        <v>0</v>
      </c>
      <c r="N146" s="226"/>
      <c r="O146" s="226">
        <f>SUM(O147:O158)</f>
        <v>2.6179999999999998E-2</v>
      </c>
      <c r="P146" s="226"/>
      <c r="Q146" s="226">
        <f>SUM(Q147:Q158)</f>
        <v>5.5500000000000001E-2</v>
      </c>
      <c r="R146" s="226"/>
      <c r="S146" s="226"/>
      <c r="T146" s="227"/>
      <c r="U146" s="226">
        <f>SUM(U147:U158)</f>
        <v>11.81</v>
      </c>
      <c r="AE146" t="s">
        <v>118</v>
      </c>
    </row>
    <row r="147" spans="1:60" ht="20.399999999999999" outlineLevel="1" x14ac:dyDescent="0.25">
      <c r="A147" s="214">
        <v>54</v>
      </c>
      <c r="B147" s="221" t="s">
        <v>266</v>
      </c>
      <c r="C147" s="267" t="s">
        <v>267</v>
      </c>
      <c r="D147" s="223" t="s">
        <v>131</v>
      </c>
      <c r="E147" s="229">
        <v>8</v>
      </c>
      <c r="F147" s="233">
        <f>H147+J147</f>
        <v>0</v>
      </c>
      <c r="G147" s="234">
        <f>ROUND(E147*F147,2)</f>
        <v>0</v>
      </c>
      <c r="H147" s="234"/>
      <c r="I147" s="234">
        <f>ROUND(E147*H147,2)</f>
        <v>0</v>
      </c>
      <c r="J147" s="234"/>
      <c r="K147" s="234">
        <f>ROUND(E147*J147,2)</f>
        <v>0</v>
      </c>
      <c r="L147" s="234">
        <v>0</v>
      </c>
      <c r="M147" s="234">
        <f>G147*(1+L147/100)</f>
        <v>0</v>
      </c>
      <c r="N147" s="223">
        <v>0</v>
      </c>
      <c r="O147" s="223">
        <f>ROUND(E147*N147,5)</f>
        <v>0</v>
      </c>
      <c r="P147" s="223">
        <v>2.2499999999999998E-3</v>
      </c>
      <c r="Q147" s="223">
        <f>ROUND(E147*P147,5)</f>
        <v>1.7999999999999999E-2</v>
      </c>
      <c r="R147" s="223"/>
      <c r="S147" s="223"/>
      <c r="T147" s="224">
        <v>0.40699999999999997</v>
      </c>
      <c r="U147" s="223">
        <f>ROUND(E147*T147,2)</f>
        <v>3.26</v>
      </c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 t="s">
        <v>122</v>
      </c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14">
        <v>55</v>
      </c>
      <c r="B148" s="221" t="s">
        <v>268</v>
      </c>
      <c r="C148" s="267" t="s">
        <v>269</v>
      </c>
      <c r="D148" s="223" t="s">
        <v>131</v>
      </c>
      <c r="E148" s="229">
        <v>1</v>
      </c>
      <c r="F148" s="233">
        <f>H148+J148</f>
        <v>0</v>
      </c>
      <c r="G148" s="234">
        <f>ROUND(E148*F148,2)</f>
        <v>0</v>
      </c>
      <c r="H148" s="234"/>
      <c r="I148" s="234">
        <f>ROUND(E148*H148,2)</f>
        <v>0</v>
      </c>
      <c r="J148" s="234"/>
      <c r="K148" s="234">
        <f>ROUND(E148*J148,2)</f>
        <v>0</v>
      </c>
      <c r="L148" s="234">
        <v>0</v>
      </c>
      <c r="M148" s="234">
        <f>G148*(1+L148/100)</f>
        <v>0</v>
      </c>
      <c r="N148" s="223">
        <v>0</v>
      </c>
      <c r="O148" s="223">
        <f>ROUND(E148*N148,5)</f>
        <v>0</v>
      </c>
      <c r="P148" s="223">
        <v>1.56E-3</v>
      </c>
      <c r="Q148" s="223">
        <f>ROUND(E148*P148,5)</f>
        <v>1.56E-3</v>
      </c>
      <c r="R148" s="223"/>
      <c r="S148" s="223"/>
      <c r="T148" s="224">
        <v>0.217</v>
      </c>
      <c r="U148" s="223">
        <f>ROUND(E148*T148,2)</f>
        <v>0.22</v>
      </c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 t="s">
        <v>122</v>
      </c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14">
        <v>56</v>
      </c>
      <c r="B149" s="221" t="s">
        <v>270</v>
      </c>
      <c r="C149" s="267" t="s">
        <v>271</v>
      </c>
      <c r="D149" s="223" t="s">
        <v>137</v>
      </c>
      <c r="E149" s="229">
        <v>1</v>
      </c>
      <c r="F149" s="233">
        <f>H149+J149</f>
        <v>0</v>
      </c>
      <c r="G149" s="234">
        <f>ROUND(E149*F149,2)</f>
        <v>0</v>
      </c>
      <c r="H149" s="234"/>
      <c r="I149" s="234">
        <f>ROUND(E149*H149,2)</f>
        <v>0</v>
      </c>
      <c r="J149" s="234"/>
      <c r="K149" s="234">
        <f>ROUND(E149*J149,2)</f>
        <v>0</v>
      </c>
      <c r="L149" s="234">
        <v>0</v>
      </c>
      <c r="M149" s="234">
        <f>G149*(1+L149/100)</f>
        <v>0</v>
      </c>
      <c r="N149" s="223">
        <v>0</v>
      </c>
      <c r="O149" s="223">
        <f>ROUND(E149*N149,5)</f>
        <v>0</v>
      </c>
      <c r="P149" s="223">
        <v>1.24E-3</v>
      </c>
      <c r="Q149" s="223">
        <f>ROUND(E149*P149,5)</f>
        <v>1.24E-3</v>
      </c>
      <c r="R149" s="223"/>
      <c r="S149" s="223"/>
      <c r="T149" s="224">
        <v>9.5000000000000001E-2</v>
      </c>
      <c r="U149" s="223">
        <f>ROUND(E149*T149,2)</f>
        <v>0.1</v>
      </c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 t="s">
        <v>122</v>
      </c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14"/>
      <c r="B150" s="221"/>
      <c r="C150" s="268" t="s">
        <v>272</v>
      </c>
      <c r="D150" s="225"/>
      <c r="E150" s="230"/>
      <c r="F150" s="235"/>
      <c r="G150" s="236"/>
      <c r="H150" s="234"/>
      <c r="I150" s="234"/>
      <c r="J150" s="234"/>
      <c r="K150" s="234"/>
      <c r="L150" s="234"/>
      <c r="M150" s="234"/>
      <c r="N150" s="223"/>
      <c r="O150" s="223"/>
      <c r="P150" s="223"/>
      <c r="Q150" s="223"/>
      <c r="R150" s="223"/>
      <c r="S150" s="223"/>
      <c r="T150" s="224"/>
      <c r="U150" s="22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 t="s">
        <v>123</v>
      </c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6" t="str">
        <f>C150</f>
        <v>Demontáž zařizovacích předmětů - sprchové držáky, atd...</v>
      </c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5">
      <c r="A151" s="214">
        <v>57</v>
      </c>
      <c r="B151" s="221" t="s">
        <v>273</v>
      </c>
      <c r="C151" s="267" t="s">
        <v>274</v>
      </c>
      <c r="D151" s="223" t="s">
        <v>131</v>
      </c>
      <c r="E151" s="229">
        <v>1</v>
      </c>
      <c r="F151" s="233">
        <f>H151+J151</f>
        <v>0</v>
      </c>
      <c r="G151" s="234">
        <f>ROUND(E151*F151,2)</f>
        <v>0</v>
      </c>
      <c r="H151" s="234"/>
      <c r="I151" s="234">
        <f>ROUND(E151*H151,2)</f>
        <v>0</v>
      </c>
      <c r="J151" s="234"/>
      <c r="K151" s="234">
        <f>ROUND(E151*J151,2)</f>
        <v>0</v>
      </c>
      <c r="L151" s="234">
        <v>0</v>
      </c>
      <c r="M151" s="234">
        <f>G151*(1+L151/100)</f>
        <v>0</v>
      </c>
      <c r="N151" s="223">
        <v>1.917E-2</v>
      </c>
      <c r="O151" s="223">
        <f>ROUND(E151*N151,5)</f>
        <v>1.917E-2</v>
      </c>
      <c r="P151" s="223">
        <v>0</v>
      </c>
      <c r="Q151" s="223">
        <f>ROUND(E151*P151,5)</f>
        <v>0</v>
      </c>
      <c r="R151" s="223"/>
      <c r="S151" s="223"/>
      <c r="T151" s="224">
        <v>2.9221499999999998</v>
      </c>
      <c r="U151" s="223">
        <f>ROUND(E151*T151,2)</f>
        <v>2.92</v>
      </c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 t="s">
        <v>122</v>
      </c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5">
      <c r="A152" s="214">
        <v>58</v>
      </c>
      <c r="B152" s="221" t="s">
        <v>275</v>
      </c>
      <c r="C152" s="267" t="s">
        <v>276</v>
      </c>
      <c r="D152" s="223" t="s">
        <v>131</v>
      </c>
      <c r="E152" s="229">
        <v>1</v>
      </c>
      <c r="F152" s="233">
        <f>H152+J152</f>
        <v>0</v>
      </c>
      <c r="G152" s="234">
        <f>ROUND(E152*F152,2)</f>
        <v>0</v>
      </c>
      <c r="H152" s="234"/>
      <c r="I152" s="234">
        <f>ROUND(E152*H152,2)</f>
        <v>0</v>
      </c>
      <c r="J152" s="234"/>
      <c r="K152" s="234">
        <f>ROUND(E152*J152,2)</f>
        <v>0</v>
      </c>
      <c r="L152" s="234">
        <v>0</v>
      </c>
      <c r="M152" s="234">
        <f>G152*(1+L152/100)</f>
        <v>0</v>
      </c>
      <c r="N152" s="223">
        <v>0</v>
      </c>
      <c r="O152" s="223">
        <f>ROUND(E152*N152,5)</f>
        <v>0</v>
      </c>
      <c r="P152" s="223">
        <v>3.4700000000000002E-2</v>
      </c>
      <c r="Q152" s="223">
        <f>ROUND(E152*P152,5)</f>
        <v>3.4700000000000002E-2</v>
      </c>
      <c r="R152" s="223"/>
      <c r="S152" s="223"/>
      <c r="T152" s="224">
        <v>0.56899999999999995</v>
      </c>
      <c r="U152" s="223">
        <f>ROUND(E152*T152,2)</f>
        <v>0.56999999999999995</v>
      </c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 t="s">
        <v>122</v>
      </c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0.399999999999999" outlineLevel="1" x14ac:dyDescent="0.25">
      <c r="A153" s="214">
        <v>59</v>
      </c>
      <c r="B153" s="221" t="s">
        <v>277</v>
      </c>
      <c r="C153" s="267" t="s">
        <v>278</v>
      </c>
      <c r="D153" s="223" t="s">
        <v>131</v>
      </c>
      <c r="E153" s="229">
        <v>18</v>
      </c>
      <c r="F153" s="233">
        <f>H153+J153</f>
        <v>0</v>
      </c>
      <c r="G153" s="234">
        <f>ROUND(E153*F153,2)</f>
        <v>0</v>
      </c>
      <c r="H153" s="234"/>
      <c r="I153" s="234">
        <f>ROUND(E153*H153,2)</f>
        <v>0</v>
      </c>
      <c r="J153" s="234"/>
      <c r="K153" s="234">
        <f>ROUND(E153*J153,2)</f>
        <v>0</v>
      </c>
      <c r="L153" s="234">
        <v>0</v>
      </c>
      <c r="M153" s="234">
        <f>G153*(1+L153/100)</f>
        <v>0</v>
      </c>
      <c r="N153" s="223">
        <v>0</v>
      </c>
      <c r="O153" s="223">
        <f>ROUND(E153*N153,5)</f>
        <v>0</v>
      </c>
      <c r="P153" s="223">
        <v>0</v>
      </c>
      <c r="Q153" s="223">
        <f>ROUND(E153*P153,5)</f>
        <v>0</v>
      </c>
      <c r="R153" s="223"/>
      <c r="S153" s="223"/>
      <c r="T153" s="224">
        <v>0.16500000000000001</v>
      </c>
      <c r="U153" s="223">
        <f>ROUND(E153*T153,2)</f>
        <v>2.97</v>
      </c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 t="s">
        <v>122</v>
      </c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5">
      <c r="A154" s="214"/>
      <c r="B154" s="221"/>
      <c r="C154" s="268" t="s">
        <v>279</v>
      </c>
      <c r="D154" s="225"/>
      <c r="E154" s="230"/>
      <c r="F154" s="235"/>
      <c r="G154" s="236"/>
      <c r="H154" s="234"/>
      <c r="I154" s="234"/>
      <c r="J154" s="234"/>
      <c r="K154" s="234"/>
      <c r="L154" s="234"/>
      <c r="M154" s="234"/>
      <c r="N154" s="223"/>
      <c r="O154" s="223"/>
      <c r="P154" s="223"/>
      <c r="Q154" s="223"/>
      <c r="R154" s="223"/>
      <c r="S154" s="223"/>
      <c r="T154" s="224"/>
      <c r="U154" s="22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 t="s">
        <v>123</v>
      </c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6" t="str">
        <f>C154</f>
        <v>Při opravě bude provedeno zaslepení sprchové baterie 2x.</v>
      </c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5">
      <c r="A155" s="214">
        <v>60</v>
      </c>
      <c r="B155" s="221" t="s">
        <v>280</v>
      </c>
      <c r="C155" s="267" t="s">
        <v>281</v>
      </c>
      <c r="D155" s="223" t="s">
        <v>131</v>
      </c>
      <c r="E155" s="229">
        <v>1</v>
      </c>
      <c r="F155" s="233">
        <f>H155+J155</f>
        <v>0</v>
      </c>
      <c r="G155" s="234">
        <f>ROUND(E155*F155,2)</f>
        <v>0</v>
      </c>
      <c r="H155" s="234"/>
      <c r="I155" s="234">
        <f>ROUND(E155*H155,2)</f>
        <v>0</v>
      </c>
      <c r="J155" s="234"/>
      <c r="K155" s="234">
        <f>ROUND(E155*J155,2)</f>
        <v>0</v>
      </c>
      <c r="L155" s="234">
        <v>0</v>
      </c>
      <c r="M155" s="234">
        <f>G155*(1+L155/100)</f>
        <v>0</v>
      </c>
      <c r="N155" s="223">
        <v>0</v>
      </c>
      <c r="O155" s="223">
        <f>ROUND(E155*N155,5)</f>
        <v>0</v>
      </c>
      <c r="P155" s="223">
        <v>0</v>
      </c>
      <c r="Q155" s="223">
        <f>ROUND(E155*P155,5)</f>
        <v>0</v>
      </c>
      <c r="R155" s="223"/>
      <c r="S155" s="223"/>
      <c r="T155" s="224">
        <v>1.77</v>
      </c>
      <c r="U155" s="223">
        <f>ROUND(E155*T155,2)</f>
        <v>1.77</v>
      </c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 t="s">
        <v>122</v>
      </c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5">
      <c r="A156" s="214">
        <v>61</v>
      </c>
      <c r="B156" s="221" t="s">
        <v>282</v>
      </c>
      <c r="C156" s="267" t="s">
        <v>283</v>
      </c>
      <c r="D156" s="223" t="s">
        <v>0</v>
      </c>
      <c r="E156" s="229">
        <v>275.00439999999998</v>
      </c>
      <c r="F156" s="233">
        <f>H156+J156</f>
        <v>0</v>
      </c>
      <c r="G156" s="234">
        <f>ROUND(E156*F156,2)</f>
        <v>0</v>
      </c>
      <c r="H156" s="234"/>
      <c r="I156" s="234">
        <f>ROUND(E156*H156,2)</f>
        <v>0</v>
      </c>
      <c r="J156" s="234"/>
      <c r="K156" s="234">
        <f>ROUND(E156*J156,2)</f>
        <v>0</v>
      </c>
      <c r="L156" s="234">
        <v>0</v>
      </c>
      <c r="M156" s="234">
        <f>G156*(1+L156/100)</f>
        <v>0</v>
      </c>
      <c r="N156" s="223">
        <v>0</v>
      </c>
      <c r="O156" s="223">
        <f>ROUND(E156*N156,5)</f>
        <v>0</v>
      </c>
      <c r="P156" s="223">
        <v>0</v>
      </c>
      <c r="Q156" s="223">
        <f>ROUND(E156*P156,5)</f>
        <v>0</v>
      </c>
      <c r="R156" s="223"/>
      <c r="S156" s="223"/>
      <c r="T156" s="224">
        <v>0</v>
      </c>
      <c r="U156" s="223">
        <f>ROUND(E156*T156,2)</f>
        <v>0</v>
      </c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 t="s">
        <v>122</v>
      </c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20.399999999999999" outlineLevel="1" x14ac:dyDescent="0.25">
      <c r="A157" s="214">
        <v>62</v>
      </c>
      <c r="B157" s="221" t="s">
        <v>284</v>
      </c>
      <c r="C157" s="267" t="s">
        <v>285</v>
      </c>
      <c r="D157" s="223" t="s">
        <v>131</v>
      </c>
      <c r="E157" s="229">
        <v>1</v>
      </c>
      <c r="F157" s="233">
        <f>H157+J157</f>
        <v>0</v>
      </c>
      <c r="G157" s="234">
        <f>ROUND(E157*F157,2)</f>
        <v>0</v>
      </c>
      <c r="H157" s="234"/>
      <c r="I157" s="234">
        <f>ROUND(E157*H157,2)</f>
        <v>0</v>
      </c>
      <c r="J157" s="234"/>
      <c r="K157" s="234">
        <f>ROUND(E157*J157,2)</f>
        <v>0</v>
      </c>
      <c r="L157" s="234">
        <v>0</v>
      </c>
      <c r="M157" s="234">
        <f>G157*(1+L157/100)</f>
        <v>0</v>
      </c>
      <c r="N157" s="223">
        <v>7.0099999999999997E-3</v>
      </c>
      <c r="O157" s="223">
        <f>ROUND(E157*N157,5)</f>
        <v>7.0099999999999997E-3</v>
      </c>
      <c r="P157" s="223">
        <v>0</v>
      </c>
      <c r="Q157" s="223">
        <f>ROUND(E157*P157,5)</f>
        <v>0</v>
      </c>
      <c r="R157" s="223"/>
      <c r="S157" s="223"/>
      <c r="T157" s="224">
        <v>0</v>
      </c>
      <c r="U157" s="223">
        <f>ROUND(E157*T157,2)</f>
        <v>0</v>
      </c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 t="s">
        <v>128</v>
      </c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ht="20.399999999999999" outlineLevel="1" x14ac:dyDescent="0.25">
      <c r="A158" s="214">
        <v>63</v>
      </c>
      <c r="B158" s="221" t="s">
        <v>286</v>
      </c>
      <c r="C158" s="267" t="s">
        <v>287</v>
      </c>
      <c r="D158" s="223" t="s">
        <v>137</v>
      </c>
      <c r="E158" s="229">
        <v>1</v>
      </c>
      <c r="F158" s="233">
        <f>H158+J158</f>
        <v>0</v>
      </c>
      <c r="G158" s="234">
        <f>ROUND(E158*F158,2)</f>
        <v>0</v>
      </c>
      <c r="H158" s="234"/>
      <c r="I158" s="234">
        <f>ROUND(E158*H158,2)</f>
        <v>0</v>
      </c>
      <c r="J158" s="234"/>
      <c r="K158" s="234">
        <f>ROUND(E158*J158,2)</f>
        <v>0</v>
      </c>
      <c r="L158" s="234">
        <v>0</v>
      </c>
      <c r="M158" s="234">
        <f>G158*(1+L158/100)</f>
        <v>0</v>
      </c>
      <c r="N158" s="223">
        <v>0</v>
      </c>
      <c r="O158" s="223">
        <f>ROUND(E158*N158,5)</f>
        <v>0</v>
      </c>
      <c r="P158" s="223">
        <v>0</v>
      </c>
      <c r="Q158" s="223">
        <f>ROUND(E158*P158,5)</f>
        <v>0</v>
      </c>
      <c r="R158" s="223"/>
      <c r="S158" s="223"/>
      <c r="T158" s="224">
        <v>0</v>
      </c>
      <c r="U158" s="223">
        <f>ROUND(E158*T158,2)</f>
        <v>0</v>
      </c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 t="s">
        <v>122</v>
      </c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x14ac:dyDescent="0.25">
      <c r="A159" s="215" t="s">
        <v>117</v>
      </c>
      <c r="B159" s="222" t="s">
        <v>82</v>
      </c>
      <c r="C159" s="269" t="s">
        <v>83</v>
      </c>
      <c r="D159" s="226"/>
      <c r="E159" s="231"/>
      <c r="F159" s="237"/>
      <c r="G159" s="237">
        <f>SUMIF(AE160:AE166,"&lt;&gt;NOR",G160:G166)</f>
        <v>0</v>
      </c>
      <c r="H159" s="237"/>
      <c r="I159" s="237">
        <f>SUM(I160:I166)</f>
        <v>0</v>
      </c>
      <c r="J159" s="237"/>
      <c r="K159" s="237">
        <f>SUM(K160:K166)</f>
        <v>0</v>
      </c>
      <c r="L159" s="237"/>
      <c r="M159" s="237">
        <f>SUM(M160:M166)</f>
        <v>0</v>
      </c>
      <c r="N159" s="226"/>
      <c r="O159" s="226">
        <f>SUM(O160:O166)</f>
        <v>0.73386999999999991</v>
      </c>
      <c r="P159" s="226"/>
      <c r="Q159" s="226">
        <f>SUM(Q160:Q166)</f>
        <v>0</v>
      </c>
      <c r="R159" s="226"/>
      <c r="S159" s="226"/>
      <c r="T159" s="227"/>
      <c r="U159" s="226">
        <f>SUM(U160:U166)</f>
        <v>30.76</v>
      </c>
      <c r="AE159" t="s">
        <v>118</v>
      </c>
    </row>
    <row r="160" spans="1:60" outlineLevel="1" x14ac:dyDescent="0.25">
      <c r="A160" s="214">
        <v>64</v>
      </c>
      <c r="B160" s="221" t="s">
        <v>288</v>
      </c>
      <c r="C160" s="267" t="s">
        <v>289</v>
      </c>
      <c r="D160" s="223" t="s">
        <v>121</v>
      </c>
      <c r="E160" s="229">
        <v>22.024999999999999</v>
      </c>
      <c r="F160" s="233">
        <f>H160+J160</f>
        <v>0</v>
      </c>
      <c r="G160" s="234">
        <f>ROUND(E160*F160,2)</f>
        <v>0</v>
      </c>
      <c r="H160" s="234"/>
      <c r="I160" s="234">
        <f>ROUND(E160*H160,2)</f>
        <v>0</v>
      </c>
      <c r="J160" s="234"/>
      <c r="K160" s="234">
        <f>ROUND(E160*J160,2)</f>
        <v>0</v>
      </c>
      <c r="L160" s="234">
        <v>0</v>
      </c>
      <c r="M160" s="234">
        <f>G160*(1+L160/100)</f>
        <v>0</v>
      </c>
      <c r="N160" s="223">
        <v>2.1000000000000001E-4</v>
      </c>
      <c r="O160" s="223">
        <f>ROUND(E160*N160,5)</f>
        <v>4.6299999999999996E-3</v>
      </c>
      <c r="P160" s="223">
        <v>0</v>
      </c>
      <c r="Q160" s="223">
        <f>ROUND(E160*P160,5)</f>
        <v>0</v>
      </c>
      <c r="R160" s="223"/>
      <c r="S160" s="223"/>
      <c r="T160" s="224">
        <v>0.05</v>
      </c>
      <c r="U160" s="223">
        <f>ROUND(E160*T160,2)</f>
        <v>1.1000000000000001</v>
      </c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 t="s">
        <v>122</v>
      </c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5">
      <c r="A161" s="214"/>
      <c r="B161" s="221"/>
      <c r="C161" s="268" t="s">
        <v>141</v>
      </c>
      <c r="D161" s="225"/>
      <c r="E161" s="230"/>
      <c r="F161" s="235"/>
      <c r="G161" s="236"/>
      <c r="H161" s="234"/>
      <c r="I161" s="234"/>
      <c r="J161" s="234"/>
      <c r="K161" s="234"/>
      <c r="L161" s="234"/>
      <c r="M161" s="234"/>
      <c r="N161" s="223"/>
      <c r="O161" s="223"/>
      <c r="P161" s="223"/>
      <c r="Q161" s="223"/>
      <c r="R161" s="223"/>
      <c r="S161" s="223"/>
      <c r="T161" s="224"/>
      <c r="U161" s="22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 t="s">
        <v>123</v>
      </c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6" t="str">
        <f>C161</f>
        <v>výpočet:</v>
      </c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14"/>
      <c r="B162" s="221"/>
      <c r="C162" s="268" t="s">
        <v>158</v>
      </c>
      <c r="D162" s="225"/>
      <c r="E162" s="230"/>
      <c r="F162" s="235"/>
      <c r="G162" s="236"/>
      <c r="H162" s="234"/>
      <c r="I162" s="234"/>
      <c r="J162" s="234"/>
      <c r="K162" s="234"/>
      <c r="L162" s="234"/>
      <c r="M162" s="234"/>
      <c r="N162" s="223"/>
      <c r="O162" s="223"/>
      <c r="P162" s="223"/>
      <c r="Q162" s="223"/>
      <c r="R162" s="223"/>
      <c r="S162" s="223"/>
      <c r="T162" s="224"/>
      <c r="U162" s="22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 t="s">
        <v>123</v>
      </c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6" t="str">
        <f>C162</f>
        <v>(2,9*4) + (1,1*1,1) + (0,88*0,9) + (0,85*0,98) + (3,05*1,7) + (1,85*1,3)</v>
      </c>
      <c r="BB162" s="213"/>
      <c r="BC162" s="213"/>
      <c r="BD162" s="213"/>
      <c r="BE162" s="213"/>
      <c r="BF162" s="213"/>
      <c r="BG162" s="213"/>
      <c r="BH162" s="213"/>
    </row>
    <row r="163" spans="1:60" ht="20.399999999999999" outlineLevel="1" x14ac:dyDescent="0.25">
      <c r="A163" s="214">
        <v>65</v>
      </c>
      <c r="B163" s="221" t="s">
        <v>290</v>
      </c>
      <c r="C163" s="267" t="s">
        <v>291</v>
      </c>
      <c r="D163" s="223" t="s">
        <v>121</v>
      </c>
      <c r="E163" s="229">
        <v>22.024999999999999</v>
      </c>
      <c r="F163" s="233">
        <f>H163+J163</f>
        <v>0</v>
      </c>
      <c r="G163" s="234">
        <f>ROUND(E163*F163,2)</f>
        <v>0</v>
      </c>
      <c r="H163" s="234"/>
      <c r="I163" s="234">
        <f>ROUND(E163*H163,2)</f>
        <v>0</v>
      </c>
      <c r="J163" s="234"/>
      <c r="K163" s="234">
        <f>ROUND(E163*J163,2)</f>
        <v>0</v>
      </c>
      <c r="L163" s="234">
        <v>0</v>
      </c>
      <c r="M163" s="234">
        <f>G163*(1+L163/100)</f>
        <v>0</v>
      </c>
      <c r="N163" s="223">
        <v>6.9300000000000004E-3</v>
      </c>
      <c r="O163" s="223">
        <f>ROUND(E163*N163,5)</f>
        <v>0.15262999999999999</v>
      </c>
      <c r="P163" s="223">
        <v>0</v>
      </c>
      <c r="Q163" s="223">
        <f>ROUND(E163*P163,5)</f>
        <v>0</v>
      </c>
      <c r="R163" s="223"/>
      <c r="S163" s="223"/>
      <c r="T163" s="224">
        <v>1.3466</v>
      </c>
      <c r="U163" s="223">
        <f>ROUND(E163*T163,2)</f>
        <v>29.66</v>
      </c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 t="s">
        <v>122</v>
      </c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5">
      <c r="A164" s="214">
        <v>66</v>
      </c>
      <c r="B164" s="221" t="s">
        <v>292</v>
      </c>
      <c r="C164" s="267" t="s">
        <v>293</v>
      </c>
      <c r="D164" s="223" t="s">
        <v>121</v>
      </c>
      <c r="E164" s="229">
        <v>24.227499999999999</v>
      </c>
      <c r="F164" s="233">
        <f>H164+J164</f>
        <v>0</v>
      </c>
      <c r="G164" s="234">
        <f>ROUND(E164*F164,2)</f>
        <v>0</v>
      </c>
      <c r="H164" s="234"/>
      <c r="I164" s="234">
        <f>ROUND(E164*H164,2)</f>
        <v>0</v>
      </c>
      <c r="J164" s="234"/>
      <c r="K164" s="234">
        <f>ROUND(E164*J164,2)</f>
        <v>0</v>
      </c>
      <c r="L164" s="234">
        <v>0</v>
      </c>
      <c r="M164" s="234">
        <f>G164*(1+L164/100)</f>
        <v>0</v>
      </c>
      <c r="N164" s="223">
        <v>2.3800000000000002E-2</v>
      </c>
      <c r="O164" s="223">
        <f>ROUND(E164*N164,5)</f>
        <v>0.57660999999999996</v>
      </c>
      <c r="P164" s="223">
        <v>0</v>
      </c>
      <c r="Q164" s="223">
        <f>ROUND(E164*P164,5)</f>
        <v>0</v>
      </c>
      <c r="R164" s="223"/>
      <c r="S164" s="223"/>
      <c r="T164" s="224">
        <v>0</v>
      </c>
      <c r="U164" s="223">
        <f>ROUND(E164*T164,2)</f>
        <v>0</v>
      </c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 t="s">
        <v>128</v>
      </c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5">
      <c r="A165" s="214"/>
      <c r="B165" s="221"/>
      <c r="C165" s="268" t="s">
        <v>294</v>
      </c>
      <c r="D165" s="225"/>
      <c r="E165" s="230"/>
      <c r="F165" s="235"/>
      <c r="G165" s="236"/>
      <c r="H165" s="234"/>
      <c r="I165" s="234"/>
      <c r="J165" s="234"/>
      <c r="K165" s="234"/>
      <c r="L165" s="234"/>
      <c r="M165" s="234"/>
      <c r="N165" s="223"/>
      <c r="O165" s="223"/>
      <c r="P165" s="223"/>
      <c r="Q165" s="223"/>
      <c r="R165" s="223"/>
      <c r="S165" s="223"/>
      <c r="T165" s="224"/>
      <c r="U165" s="22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 t="s">
        <v>123</v>
      </c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6" t="str">
        <f>C165</f>
        <v>Dlažba s protiskluzovou úpravou, min. R10, barva světle šedá , otěruvzdornost PEI 4, jakost 1.</v>
      </c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5">
      <c r="A166" s="214">
        <v>67</v>
      </c>
      <c r="B166" s="221" t="s">
        <v>295</v>
      </c>
      <c r="C166" s="267" t="s">
        <v>296</v>
      </c>
      <c r="D166" s="223" t="s">
        <v>0</v>
      </c>
      <c r="E166" s="229">
        <v>452.21730000000002</v>
      </c>
      <c r="F166" s="233">
        <f>H166+J166</f>
        <v>0</v>
      </c>
      <c r="G166" s="234">
        <f>ROUND(E166*F166,2)</f>
        <v>0</v>
      </c>
      <c r="H166" s="234"/>
      <c r="I166" s="234">
        <f>ROUND(E166*H166,2)</f>
        <v>0</v>
      </c>
      <c r="J166" s="234"/>
      <c r="K166" s="234">
        <f>ROUND(E166*J166,2)</f>
        <v>0</v>
      </c>
      <c r="L166" s="234">
        <v>0</v>
      </c>
      <c r="M166" s="234">
        <f>G166*(1+L166/100)</f>
        <v>0</v>
      </c>
      <c r="N166" s="223">
        <v>0</v>
      </c>
      <c r="O166" s="223">
        <f>ROUND(E166*N166,5)</f>
        <v>0</v>
      </c>
      <c r="P166" s="223">
        <v>0</v>
      </c>
      <c r="Q166" s="223">
        <f>ROUND(E166*P166,5)</f>
        <v>0</v>
      </c>
      <c r="R166" s="223"/>
      <c r="S166" s="223"/>
      <c r="T166" s="224">
        <v>0</v>
      </c>
      <c r="U166" s="223">
        <f>ROUND(E166*T166,2)</f>
        <v>0</v>
      </c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 t="s">
        <v>122</v>
      </c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x14ac:dyDescent="0.25">
      <c r="A167" s="215" t="s">
        <v>117</v>
      </c>
      <c r="B167" s="222" t="s">
        <v>84</v>
      </c>
      <c r="C167" s="269" t="s">
        <v>85</v>
      </c>
      <c r="D167" s="226"/>
      <c r="E167" s="231"/>
      <c r="F167" s="237"/>
      <c r="G167" s="237">
        <f>SUMIF(AE168:AE177,"&lt;&gt;NOR",G168:G177)</f>
        <v>0</v>
      </c>
      <c r="H167" s="237"/>
      <c r="I167" s="237">
        <f>SUM(I168:I177)</f>
        <v>0</v>
      </c>
      <c r="J167" s="237"/>
      <c r="K167" s="237">
        <f>SUM(K168:K177)</f>
        <v>0</v>
      </c>
      <c r="L167" s="237"/>
      <c r="M167" s="237">
        <f>SUM(M168:M177)</f>
        <v>0</v>
      </c>
      <c r="N167" s="226"/>
      <c r="O167" s="226">
        <f>SUM(O168:O177)</f>
        <v>1.2303500000000001</v>
      </c>
      <c r="P167" s="226"/>
      <c r="Q167" s="226">
        <f>SUM(Q168:Q177)</f>
        <v>0</v>
      </c>
      <c r="R167" s="226"/>
      <c r="S167" s="226"/>
      <c r="T167" s="227"/>
      <c r="U167" s="226">
        <f>SUM(U168:U177)</f>
        <v>65.38</v>
      </c>
      <c r="AE167" t="s">
        <v>118</v>
      </c>
    </row>
    <row r="168" spans="1:60" outlineLevel="1" x14ac:dyDescent="0.25">
      <c r="A168" s="214">
        <v>68</v>
      </c>
      <c r="B168" s="221" t="s">
        <v>297</v>
      </c>
      <c r="C168" s="267" t="s">
        <v>298</v>
      </c>
      <c r="D168" s="223" t="s">
        <v>121</v>
      </c>
      <c r="E168" s="229">
        <v>44.378</v>
      </c>
      <c r="F168" s="233">
        <f>H168+J168</f>
        <v>0</v>
      </c>
      <c r="G168" s="234">
        <f>ROUND(E168*F168,2)</f>
        <v>0</v>
      </c>
      <c r="H168" s="234"/>
      <c r="I168" s="234">
        <f>ROUND(E168*H168,2)</f>
        <v>0</v>
      </c>
      <c r="J168" s="234"/>
      <c r="K168" s="234">
        <f>ROUND(E168*J168,2)</f>
        <v>0</v>
      </c>
      <c r="L168" s="234">
        <v>0</v>
      </c>
      <c r="M168" s="234">
        <f>G168*(1+L168/100)</f>
        <v>0</v>
      </c>
      <c r="N168" s="223">
        <v>3.0000000000000001E-5</v>
      </c>
      <c r="O168" s="223">
        <f>ROUND(E168*N168,5)</f>
        <v>1.33E-3</v>
      </c>
      <c r="P168" s="223">
        <v>0</v>
      </c>
      <c r="Q168" s="223">
        <f>ROUND(E168*P168,5)</f>
        <v>0</v>
      </c>
      <c r="R168" s="223"/>
      <c r="S168" s="223"/>
      <c r="T168" s="224">
        <v>0.05</v>
      </c>
      <c r="U168" s="223">
        <f>ROUND(E168*T168,2)</f>
        <v>2.2200000000000002</v>
      </c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 t="s">
        <v>122</v>
      </c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5">
      <c r="A169" s="214"/>
      <c r="B169" s="221"/>
      <c r="C169" s="268" t="s">
        <v>141</v>
      </c>
      <c r="D169" s="225"/>
      <c r="E169" s="230"/>
      <c r="F169" s="235"/>
      <c r="G169" s="236"/>
      <c r="H169" s="234"/>
      <c r="I169" s="234"/>
      <c r="J169" s="234"/>
      <c r="K169" s="234"/>
      <c r="L169" s="234"/>
      <c r="M169" s="234"/>
      <c r="N169" s="223"/>
      <c r="O169" s="223"/>
      <c r="P169" s="223"/>
      <c r="Q169" s="223"/>
      <c r="R169" s="223"/>
      <c r="S169" s="223"/>
      <c r="T169" s="224"/>
      <c r="U169" s="22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 t="s">
        <v>123</v>
      </c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6" t="str">
        <f>C169</f>
        <v>výpočet:</v>
      </c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5">
      <c r="A170" s="214"/>
      <c r="B170" s="221"/>
      <c r="C170" s="268" t="s">
        <v>346</v>
      </c>
      <c r="D170" s="225"/>
      <c r="E170" s="230"/>
      <c r="F170" s="235"/>
      <c r="G170" s="236"/>
      <c r="H170" s="234"/>
      <c r="I170" s="234"/>
      <c r="J170" s="234"/>
      <c r="K170" s="234"/>
      <c r="L170" s="234"/>
      <c r="M170" s="234"/>
      <c r="N170" s="223"/>
      <c r="O170" s="223"/>
      <c r="P170" s="223"/>
      <c r="Q170" s="223"/>
      <c r="R170" s="223"/>
      <c r="S170" s="223"/>
      <c r="T170" s="224"/>
      <c r="U170" s="22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 t="s">
        <v>123</v>
      </c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6" t="str">
        <f>C170</f>
        <v>(2,9*2,3*2) + (4*2,3*2) - 2,1 sprchy</v>
      </c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5">
      <c r="A171" s="214"/>
      <c r="B171" s="221"/>
      <c r="C171" s="268" t="s">
        <v>299</v>
      </c>
      <c r="D171" s="225"/>
      <c r="E171" s="230"/>
      <c r="F171" s="235"/>
      <c r="G171" s="236"/>
      <c r="H171" s="234"/>
      <c r="I171" s="234"/>
      <c r="J171" s="234"/>
      <c r="K171" s="234"/>
      <c r="L171" s="234"/>
      <c r="M171" s="234"/>
      <c r="N171" s="223"/>
      <c r="O171" s="223"/>
      <c r="P171" s="223"/>
      <c r="Q171" s="223"/>
      <c r="R171" s="223"/>
      <c r="S171" s="223"/>
      <c r="T171" s="224"/>
      <c r="U171" s="22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 t="s">
        <v>123</v>
      </c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6" t="str">
        <f>C171</f>
        <v>(1,1*2,3*4) - 1,89 wc</v>
      </c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5">
      <c r="A172" s="214"/>
      <c r="B172" s="221"/>
      <c r="C172" s="268" t="s">
        <v>300</v>
      </c>
      <c r="D172" s="225"/>
      <c r="E172" s="230"/>
      <c r="F172" s="235"/>
      <c r="G172" s="236"/>
      <c r="H172" s="234"/>
      <c r="I172" s="234"/>
      <c r="J172" s="234"/>
      <c r="K172" s="234"/>
      <c r="L172" s="234"/>
      <c r="M172" s="234"/>
      <c r="N172" s="223"/>
      <c r="O172" s="223"/>
      <c r="P172" s="223"/>
      <c r="Q172" s="223"/>
      <c r="R172" s="223"/>
      <c r="S172" s="223"/>
      <c r="T172" s="224"/>
      <c r="U172" s="22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 t="s">
        <v>123</v>
      </c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6" t="str">
        <f>C172</f>
        <v>(0,9*2,3*2) + (0,88*2,3*2) - 1,68 úklid</v>
      </c>
      <c r="BB172" s="213"/>
      <c r="BC172" s="213"/>
      <c r="BD172" s="213"/>
      <c r="BE172" s="213"/>
      <c r="BF172" s="213"/>
      <c r="BG172" s="213"/>
      <c r="BH172" s="213"/>
    </row>
    <row r="173" spans="1:60" ht="20.399999999999999" outlineLevel="1" x14ac:dyDescent="0.25">
      <c r="A173" s="214">
        <v>69</v>
      </c>
      <c r="B173" s="221" t="s">
        <v>301</v>
      </c>
      <c r="C173" s="267" t="s">
        <v>302</v>
      </c>
      <c r="D173" s="223" t="s">
        <v>121</v>
      </c>
      <c r="E173" s="229">
        <v>44.378</v>
      </c>
      <c r="F173" s="233">
        <f>H173+J173</f>
        <v>0</v>
      </c>
      <c r="G173" s="234">
        <f>ROUND(E173*F173,2)</f>
        <v>0</v>
      </c>
      <c r="H173" s="234"/>
      <c r="I173" s="234">
        <f>ROUND(E173*H173,2)</f>
        <v>0</v>
      </c>
      <c r="J173" s="234"/>
      <c r="K173" s="234">
        <f>ROUND(E173*J173,2)</f>
        <v>0</v>
      </c>
      <c r="L173" s="234">
        <v>0</v>
      </c>
      <c r="M173" s="234">
        <f>G173*(1+L173/100)</f>
        <v>0</v>
      </c>
      <c r="N173" s="223">
        <v>5.3499999999999997E-3</v>
      </c>
      <c r="O173" s="223">
        <f>ROUND(E173*N173,5)</f>
        <v>0.23741999999999999</v>
      </c>
      <c r="P173" s="223">
        <v>0</v>
      </c>
      <c r="Q173" s="223">
        <f>ROUND(E173*P173,5)</f>
        <v>0</v>
      </c>
      <c r="R173" s="223"/>
      <c r="S173" s="223"/>
      <c r="T173" s="224">
        <v>1.288</v>
      </c>
      <c r="U173" s="223">
        <f>ROUND(E173*T173,2)</f>
        <v>57.16</v>
      </c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 t="s">
        <v>122</v>
      </c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0.399999999999999" outlineLevel="1" x14ac:dyDescent="0.25">
      <c r="A174" s="214">
        <v>70</v>
      </c>
      <c r="B174" s="221" t="s">
        <v>303</v>
      </c>
      <c r="C174" s="267" t="s">
        <v>304</v>
      </c>
      <c r="D174" s="223" t="s">
        <v>134</v>
      </c>
      <c r="E174" s="229">
        <v>50</v>
      </c>
      <c r="F174" s="233">
        <f>H174+J174</f>
        <v>0</v>
      </c>
      <c r="G174" s="234">
        <f>ROUND(E174*F174,2)</f>
        <v>0</v>
      </c>
      <c r="H174" s="234"/>
      <c r="I174" s="234">
        <f>ROUND(E174*H174,2)</f>
        <v>0</v>
      </c>
      <c r="J174" s="234"/>
      <c r="K174" s="234">
        <f>ROUND(E174*J174,2)</f>
        <v>0</v>
      </c>
      <c r="L174" s="234">
        <v>0</v>
      </c>
      <c r="M174" s="234">
        <f>G174*(1+L174/100)</f>
        <v>0</v>
      </c>
      <c r="N174" s="223">
        <v>0</v>
      </c>
      <c r="O174" s="223">
        <f>ROUND(E174*N174,5)</f>
        <v>0</v>
      </c>
      <c r="P174" s="223">
        <v>0</v>
      </c>
      <c r="Q174" s="223">
        <f>ROUND(E174*P174,5)</f>
        <v>0</v>
      </c>
      <c r="R174" s="223"/>
      <c r="S174" s="223"/>
      <c r="T174" s="224">
        <v>0.12</v>
      </c>
      <c r="U174" s="223">
        <f>ROUND(E174*T174,2)</f>
        <v>6</v>
      </c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 t="s">
        <v>122</v>
      </c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5">
      <c r="A175" s="214">
        <v>71</v>
      </c>
      <c r="B175" s="221" t="s">
        <v>305</v>
      </c>
      <c r="C175" s="267" t="s">
        <v>306</v>
      </c>
      <c r="D175" s="223" t="s">
        <v>121</v>
      </c>
      <c r="E175" s="229">
        <v>51.034700000000001</v>
      </c>
      <c r="F175" s="233">
        <f>H175+J175</f>
        <v>0</v>
      </c>
      <c r="G175" s="234">
        <f>ROUND(E175*F175,2)</f>
        <v>0</v>
      </c>
      <c r="H175" s="234"/>
      <c r="I175" s="234">
        <f>ROUND(E175*H175,2)</f>
        <v>0</v>
      </c>
      <c r="J175" s="234"/>
      <c r="K175" s="234">
        <f>ROUND(E175*J175,2)</f>
        <v>0</v>
      </c>
      <c r="L175" s="234">
        <v>0</v>
      </c>
      <c r="M175" s="234">
        <f>G175*(1+L175/100)</f>
        <v>0</v>
      </c>
      <c r="N175" s="223">
        <v>1.9429999999999999E-2</v>
      </c>
      <c r="O175" s="223">
        <f>ROUND(E175*N175,5)</f>
        <v>0.99160000000000004</v>
      </c>
      <c r="P175" s="223">
        <v>0</v>
      </c>
      <c r="Q175" s="223">
        <f>ROUND(E175*P175,5)</f>
        <v>0</v>
      </c>
      <c r="R175" s="223"/>
      <c r="S175" s="223"/>
      <c r="T175" s="224">
        <v>0</v>
      </c>
      <c r="U175" s="223">
        <f>ROUND(E175*T175,2)</f>
        <v>0</v>
      </c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 t="s">
        <v>128</v>
      </c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5">
      <c r="A176" s="214"/>
      <c r="B176" s="221"/>
      <c r="C176" s="268" t="s">
        <v>307</v>
      </c>
      <c r="D176" s="225"/>
      <c r="E176" s="230"/>
      <c r="F176" s="235"/>
      <c r="G176" s="236"/>
      <c r="H176" s="234"/>
      <c r="I176" s="234"/>
      <c r="J176" s="234"/>
      <c r="K176" s="234"/>
      <c r="L176" s="234"/>
      <c r="M176" s="234"/>
      <c r="N176" s="223"/>
      <c r="O176" s="223"/>
      <c r="P176" s="223"/>
      <c r="Q176" s="223"/>
      <c r="R176" s="223"/>
      <c r="S176" s="223"/>
      <c r="T176" s="224"/>
      <c r="U176" s="22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 t="s">
        <v>123</v>
      </c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6" t="str">
        <f>C176</f>
        <v>Obklad barva bílošedá , jakost 1.</v>
      </c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5">
      <c r="A177" s="214">
        <v>72</v>
      </c>
      <c r="B177" s="221" t="s">
        <v>308</v>
      </c>
      <c r="C177" s="267" t="s">
        <v>309</v>
      </c>
      <c r="D177" s="223" t="s">
        <v>0</v>
      </c>
      <c r="E177" s="229">
        <v>868.15179999999998</v>
      </c>
      <c r="F177" s="233">
        <f>H177+J177</f>
        <v>0</v>
      </c>
      <c r="G177" s="234">
        <f>ROUND(E177*F177,2)</f>
        <v>0</v>
      </c>
      <c r="H177" s="234"/>
      <c r="I177" s="234">
        <f>ROUND(E177*H177,2)</f>
        <v>0</v>
      </c>
      <c r="J177" s="234"/>
      <c r="K177" s="234">
        <f>ROUND(E177*J177,2)</f>
        <v>0</v>
      </c>
      <c r="L177" s="234">
        <v>0</v>
      </c>
      <c r="M177" s="234">
        <f>G177*(1+L177/100)</f>
        <v>0</v>
      </c>
      <c r="N177" s="223">
        <v>0</v>
      </c>
      <c r="O177" s="223">
        <f>ROUND(E177*N177,5)</f>
        <v>0</v>
      </c>
      <c r="P177" s="223">
        <v>0</v>
      </c>
      <c r="Q177" s="223">
        <f>ROUND(E177*P177,5)</f>
        <v>0</v>
      </c>
      <c r="R177" s="223"/>
      <c r="S177" s="223"/>
      <c r="T177" s="224">
        <v>0</v>
      </c>
      <c r="U177" s="223">
        <f>ROUND(E177*T177,2)</f>
        <v>0</v>
      </c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 t="s">
        <v>122</v>
      </c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x14ac:dyDescent="0.25">
      <c r="A178" s="215" t="s">
        <v>117</v>
      </c>
      <c r="B178" s="222" t="s">
        <v>86</v>
      </c>
      <c r="C178" s="269" t="s">
        <v>87</v>
      </c>
      <c r="D178" s="226"/>
      <c r="E178" s="231"/>
      <c r="F178" s="237"/>
      <c r="G178" s="237">
        <f>SUMIF(AE179:AE187,"&lt;&gt;NOR",G179:G187)</f>
        <v>0</v>
      </c>
      <c r="H178" s="237"/>
      <c r="I178" s="237">
        <f>SUM(I179:I187)</f>
        <v>0</v>
      </c>
      <c r="J178" s="237"/>
      <c r="K178" s="237">
        <f>SUM(K179:K187)</f>
        <v>0</v>
      </c>
      <c r="L178" s="237"/>
      <c r="M178" s="237">
        <f>SUM(M179:M187)</f>
        <v>0</v>
      </c>
      <c r="N178" s="226"/>
      <c r="O178" s="226">
        <f>SUM(O179:O187)</f>
        <v>1.447E-2</v>
      </c>
      <c r="P178" s="226"/>
      <c r="Q178" s="226">
        <f>SUM(Q179:Q187)</f>
        <v>0</v>
      </c>
      <c r="R178" s="226"/>
      <c r="S178" s="226"/>
      <c r="T178" s="227"/>
      <c r="U178" s="226">
        <f>SUM(U179:U187)</f>
        <v>9.26</v>
      </c>
      <c r="AE178" t="s">
        <v>118</v>
      </c>
    </row>
    <row r="179" spans="1:60" outlineLevel="1" x14ac:dyDescent="0.25">
      <c r="A179" s="214">
        <v>73</v>
      </c>
      <c r="B179" s="221" t="s">
        <v>310</v>
      </c>
      <c r="C179" s="267" t="s">
        <v>311</v>
      </c>
      <c r="D179" s="223" t="s">
        <v>121</v>
      </c>
      <c r="E179" s="229">
        <v>68.927400000000006</v>
      </c>
      <c r="F179" s="233">
        <f>H179+J179</f>
        <v>0</v>
      </c>
      <c r="G179" s="234">
        <f>ROUND(E179*F179,2)</f>
        <v>0</v>
      </c>
      <c r="H179" s="234"/>
      <c r="I179" s="234">
        <f>ROUND(E179*H179,2)</f>
        <v>0</v>
      </c>
      <c r="J179" s="234"/>
      <c r="K179" s="234">
        <f>ROUND(E179*J179,2)</f>
        <v>0</v>
      </c>
      <c r="L179" s="234">
        <v>0</v>
      </c>
      <c r="M179" s="234">
        <f>G179*(1+L179/100)</f>
        <v>0</v>
      </c>
      <c r="N179" s="223">
        <v>6.9999999999999994E-5</v>
      </c>
      <c r="O179" s="223">
        <f>ROUND(E179*N179,5)</f>
        <v>4.8199999999999996E-3</v>
      </c>
      <c r="P179" s="223">
        <v>0</v>
      </c>
      <c r="Q179" s="223">
        <f>ROUND(E179*P179,5)</f>
        <v>0</v>
      </c>
      <c r="R179" s="223"/>
      <c r="S179" s="223"/>
      <c r="T179" s="224">
        <v>3.2480000000000002E-2</v>
      </c>
      <c r="U179" s="223">
        <f>ROUND(E179*T179,2)</f>
        <v>2.2400000000000002</v>
      </c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 t="s">
        <v>122</v>
      </c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5">
      <c r="A180" s="214"/>
      <c r="B180" s="221"/>
      <c r="C180" s="268" t="s">
        <v>141</v>
      </c>
      <c r="D180" s="225"/>
      <c r="E180" s="230"/>
      <c r="F180" s="235"/>
      <c r="G180" s="236"/>
      <c r="H180" s="234"/>
      <c r="I180" s="234"/>
      <c r="J180" s="234"/>
      <c r="K180" s="234"/>
      <c r="L180" s="234"/>
      <c r="M180" s="234"/>
      <c r="N180" s="223"/>
      <c r="O180" s="223"/>
      <c r="P180" s="223"/>
      <c r="Q180" s="223"/>
      <c r="R180" s="223"/>
      <c r="S180" s="223"/>
      <c r="T180" s="224"/>
      <c r="U180" s="22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 t="s">
        <v>123</v>
      </c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6" t="str">
        <f>C180</f>
        <v>výpočet:</v>
      </c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5">
      <c r="A181" s="214"/>
      <c r="B181" s="221"/>
      <c r="C181" s="268" t="s">
        <v>312</v>
      </c>
      <c r="D181" s="225"/>
      <c r="E181" s="230"/>
      <c r="F181" s="235"/>
      <c r="G181" s="236"/>
      <c r="H181" s="234"/>
      <c r="I181" s="234"/>
      <c r="J181" s="234"/>
      <c r="K181" s="234"/>
      <c r="L181" s="234"/>
      <c r="M181" s="234"/>
      <c r="N181" s="223"/>
      <c r="O181" s="223"/>
      <c r="P181" s="223"/>
      <c r="Q181" s="223"/>
      <c r="R181" s="223"/>
      <c r="S181" s="223"/>
      <c r="T181" s="224"/>
      <c r="U181" s="22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 t="s">
        <v>123</v>
      </c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6" t="str">
        <f>C181</f>
        <v>(2,9*1,1*2) + (4*1,1*2) + (2,9*4) sprchy</v>
      </c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5">
      <c r="A182" s="214"/>
      <c r="B182" s="221"/>
      <c r="C182" s="268" t="s">
        <v>313</v>
      </c>
      <c r="D182" s="225"/>
      <c r="E182" s="230"/>
      <c r="F182" s="235"/>
      <c r="G182" s="236"/>
      <c r="H182" s="234"/>
      <c r="I182" s="234"/>
      <c r="J182" s="234"/>
      <c r="K182" s="234"/>
      <c r="L182" s="234"/>
      <c r="M182" s="234"/>
      <c r="N182" s="223"/>
      <c r="O182" s="223"/>
      <c r="P182" s="223"/>
      <c r="Q182" s="223"/>
      <c r="R182" s="223"/>
      <c r="S182" s="223"/>
      <c r="T182" s="224"/>
      <c r="U182" s="22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 t="s">
        <v>123</v>
      </c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6" t="str">
        <f>C182</f>
        <v>(1,1*1,1*4) + (1,1*1,1) wc</v>
      </c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5">
      <c r="A183" s="214"/>
      <c r="B183" s="221"/>
      <c r="C183" s="268" t="s">
        <v>314</v>
      </c>
      <c r="D183" s="225"/>
      <c r="E183" s="230"/>
      <c r="F183" s="235"/>
      <c r="G183" s="236"/>
      <c r="H183" s="234"/>
      <c r="I183" s="234"/>
      <c r="J183" s="234"/>
      <c r="K183" s="234"/>
      <c r="L183" s="234"/>
      <c r="M183" s="234"/>
      <c r="N183" s="223"/>
      <c r="O183" s="223"/>
      <c r="P183" s="223"/>
      <c r="Q183" s="223"/>
      <c r="R183" s="223"/>
      <c r="S183" s="223"/>
      <c r="T183" s="224"/>
      <c r="U183" s="22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 t="s">
        <v>123</v>
      </c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6" t="str">
        <f>C183</f>
        <v>(0,9*0,88*4) + (0,9*0,88) úklid</v>
      </c>
      <c r="BB183" s="213"/>
      <c r="BC183" s="213"/>
      <c r="BD183" s="213"/>
      <c r="BE183" s="213"/>
      <c r="BF183" s="213"/>
      <c r="BG183" s="213"/>
      <c r="BH183" s="213"/>
    </row>
    <row r="184" spans="1:60" ht="21" outlineLevel="1" x14ac:dyDescent="0.25">
      <c r="A184" s="214"/>
      <c r="B184" s="221"/>
      <c r="C184" s="268" t="s">
        <v>347</v>
      </c>
      <c r="D184" s="225"/>
      <c r="E184" s="230"/>
      <c r="F184" s="235"/>
      <c r="G184" s="236"/>
      <c r="H184" s="234"/>
      <c r="I184" s="234"/>
      <c r="J184" s="234"/>
      <c r="K184" s="234"/>
      <c r="L184" s="234"/>
      <c r="M184" s="234"/>
      <c r="N184" s="223"/>
      <c r="O184" s="223"/>
      <c r="P184" s="223"/>
      <c r="Q184" s="223"/>
      <c r="R184" s="223"/>
      <c r="S184" s="223"/>
      <c r="T184" s="224"/>
      <c r="U184" s="22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 t="s">
        <v>123</v>
      </c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6" t="str">
        <f>C184</f>
        <v>(3,05*3,3) + (1,7*3,3) + (1,2*3,3) + (1,3*3,3) + (1,0*3,3) + (0,98*3,3) + (0,85*3,3) + (3,88*3,3) + (3,05*1,7) + (1,85*1,3) + (0,85*0,98) chodba</v>
      </c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5">
      <c r="A185" s="214"/>
      <c r="B185" s="221"/>
      <c r="C185" s="270" t="s">
        <v>145</v>
      </c>
      <c r="D185" s="228"/>
      <c r="E185" s="232"/>
      <c r="F185" s="238"/>
      <c r="G185" s="238"/>
      <c r="H185" s="234"/>
      <c r="I185" s="234"/>
      <c r="J185" s="234"/>
      <c r="K185" s="234"/>
      <c r="L185" s="234"/>
      <c r="M185" s="234"/>
      <c r="N185" s="223"/>
      <c r="O185" s="223"/>
      <c r="P185" s="223"/>
      <c r="Q185" s="223"/>
      <c r="R185" s="223"/>
      <c r="S185" s="223"/>
      <c r="T185" s="224"/>
      <c r="U185" s="22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 t="s">
        <v>123</v>
      </c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5">
      <c r="A186" s="214"/>
      <c r="B186" s="221"/>
      <c r="C186" s="268" t="s">
        <v>315</v>
      </c>
      <c r="D186" s="225"/>
      <c r="E186" s="230"/>
      <c r="F186" s="235"/>
      <c r="G186" s="236"/>
      <c r="H186" s="234"/>
      <c r="I186" s="234"/>
      <c r="J186" s="234"/>
      <c r="K186" s="234"/>
      <c r="L186" s="234"/>
      <c r="M186" s="234"/>
      <c r="N186" s="223"/>
      <c r="O186" s="223"/>
      <c r="P186" s="223"/>
      <c r="Q186" s="223"/>
      <c r="R186" s="223"/>
      <c r="S186" s="223"/>
      <c r="T186" s="224"/>
      <c r="U186" s="22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 t="s">
        <v>123</v>
      </c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6" t="str">
        <f>C186</f>
        <v>- 22,9536 odpočet</v>
      </c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5">
      <c r="A187" s="214">
        <v>74</v>
      </c>
      <c r="B187" s="221" t="s">
        <v>316</v>
      </c>
      <c r="C187" s="267" t="s">
        <v>317</v>
      </c>
      <c r="D187" s="223" t="s">
        <v>121</v>
      </c>
      <c r="E187" s="229">
        <v>68.927400000000006</v>
      </c>
      <c r="F187" s="233">
        <f>H187+J187</f>
        <v>0</v>
      </c>
      <c r="G187" s="234">
        <f>ROUND(E187*F187,2)</f>
        <v>0</v>
      </c>
      <c r="H187" s="234"/>
      <c r="I187" s="234">
        <f>ROUND(E187*H187,2)</f>
        <v>0</v>
      </c>
      <c r="J187" s="234"/>
      <c r="K187" s="234">
        <f>ROUND(E187*J187,2)</f>
        <v>0</v>
      </c>
      <c r="L187" s="234">
        <v>0</v>
      </c>
      <c r="M187" s="234">
        <f>G187*(1+L187/100)</f>
        <v>0</v>
      </c>
      <c r="N187" s="223">
        <v>1.3999999999999999E-4</v>
      </c>
      <c r="O187" s="223">
        <f>ROUND(E187*N187,5)</f>
        <v>9.6500000000000006E-3</v>
      </c>
      <c r="P187" s="223">
        <v>0</v>
      </c>
      <c r="Q187" s="223">
        <f>ROUND(E187*P187,5)</f>
        <v>0</v>
      </c>
      <c r="R187" s="223"/>
      <c r="S187" s="223"/>
      <c r="T187" s="224">
        <v>0.10191</v>
      </c>
      <c r="U187" s="223">
        <f>ROUND(E187*T187,2)</f>
        <v>7.02</v>
      </c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 t="s">
        <v>122</v>
      </c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x14ac:dyDescent="0.25">
      <c r="A188" s="215" t="s">
        <v>117</v>
      </c>
      <c r="B188" s="222" t="s">
        <v>88</v>
      </c>
      <c r="C188" s="269" t="s">
        <v>89</v>
      </c>
      <c r="D188" s="226"/>
      <c r="E188" s="231"/>
      <c r="F188" s="237"/>
      <c r="G188" s="237">
        <f>SUMIF(AE189:AE191,"&lt;&gt;NOR",G189:G191)</f>
        <v>0</v>
      </c>
      <c r="H188" s="237"/>
      <c r="I188" s="237">
        <f>SUM(I189:I191)</f>
        <v>0</v>
      </c>
      <c r="J188" s="237"/>
      <c r="K188" s="237">
        <f>SUM(K189:K191)</f>
        <v>0</v>
      </c>
      <c r="L188" s="237"/>
      <c r="M188" s="237">
        <f>SUM(M189:M191)</f>
        <v>0</v>
      </c>
      <c r="N188" s="226"/>
      <c r="O188" s="226">
        <f>SUM(O189:O191)</f>
        <v>0</v>
      </c>
      <c r="P188" s="226"/>
      <c r="Q188" s="226">
        <f>SUM(Q189:Q191)</f>
        <v>0</v>
      </c>
      <c r="R188" s="226"/>
      <c r="S188" s="226"/>
      <c r="T188" s="227"/>
      <c r="U188" s="226">
        <f>SUM(U189:U191)</f>
        <v>3.96</v>
      </c>
      <c r="AE188" t="s">
        <v>118</v>
      </c>
    </row>
    <row r="189" spans="1:60" outlineLevel="1" x14ac:dyDescent="0.25">
      <c r="A189" s="214">
        <v>75</v>
      </c>
      <c r="B189" s="221" t="s">
        <v>318</v>
      </c>
      <c r="C189" s="267" t="s">
        <v>319</v>
      </c>
      <c r="D189" s="223" t="s">
        <v>137</v>
      </c>
      <c r="E189" s="229">
        <v>1</v>
      </c>
      <c r="F189" s="233">
        <f>H189+J189</f>
        <v>0</v>
      </c>
      <c r="G189" s="234">
        <f>ROUND(E189*F189,2)</f>
        <v>0</v>
      </c>
      <c r="H189" s="234"/>
      <c r="I189" s="234">
        <f>ROUND(E189*H189,2)</f>
        <v>0</v>
      </c>
      <c r="J189" s="234"/>
      <c r="K189" s="234">
        <f>ROUND(E189*J189,2)</f>
        <v>0</v>
      </c>
      <c r="L189" s="234">
        <v>0</v>
      </c>
      <c r="M189" s="234">
        <f>G189*(1+L189/100)</f>
        <v>0</v>
      </c>
      <c r="N189" s="223">
        <v>0</v>
      </c>
      <c r="O189" s="223">
        <f>ROUND(E189*N189,5)</f>
        <v>0</v>
      </c>
      <c r="P189" s="223">
        <v>0</v>
      </c>
      <c r="Q189" s="223">
        <f>ROUND(E189*P189,5)</f>
        <v>0</v>
      </c>
      <c r="R189" s="223"/>
      <c r="S189" s="223"/>
      <c r="T189" s="224">
        <v>0</v>
      </c>
      <c r="U189" s="223">
        <f>ROUND(E189*T189,2)</f>
        <v>0</v>
      </c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 t="s">
        <v>122</v>
      </c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ht="31.2" outlineLevel="1" x14ac:dyDescent="0.25">
      <c r="A190" s="214"/>
      <c r="B190" s="221"/>
      <c r="C190" s="268" t="s">
        <v>320</v>
      </c>
      <c r="D190" s="225"/>
      <c r="E190" s="230"/>
      <c r="F190" s="235"/>
      <c r="G190" s="236"/>
      <c r="H190" s="234"/>
      <c r="I190" s="234"/>
      <c r="J190" s="234"/>
      <c r="K190" s="234"/>
      <c r="L190" s="234"/>
      <c r="M190" s="234"/>
      <c r="N190" s="223"/>
      <c r="O190" s="223"/>
      <c r="P190" s="223"/>
      <c r="Q190" s="223"/>
      <c r="R190" s="223"/>
      <c r="S190" s="223"/>
      <c r="T190" s="224"/>
      <c r="U190" s="22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 t="s">
        <v>123</v>
      </c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6" t="str">
        <f>C190</f>
        <v>Úprava rozvodů elektroinstalace místností, kde bude provedeno posunutí a změna pozic vypínačů. Dále bude provedena D+M nových vypínačů včetně zřízení nových tras elektroinstalace. Montáž nových stropních svítidel, které budou instalovány v prostorech sprch, wc, úklid, chodby.</v>
      </c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5">
      <c r="A191" s="214">
        <v>76</v>
      </c>
      <c r="B191" s="221" t="s">
        <v>321</v>
      </c>
      <c r="C191" s="267" t="s">
        <v>322</v>
      </c>
      <c r="D191" s="223" t="s">
        <v>131</v>
      </c>
      <c r="E191" s="229">
        <v>6</v>
      </c>
      <c r="F191" s="233">
        <f>H191+J191</f>
        <v>0</v>
      </c>
      <c r="G191" s="234">
        <f>ROUND(E191*F191,2)</f>
        <v>0</v>
      </c>
      <c r="H191" s="234"/>
      <c r="I191" s="234">
        <f>ROUND(E191*H191,2)</f>
        <v>0</v>
      </c>
      <c r="J191" s="234"/>
      <c r="K191" s="234">
        <f>ROUND(E191*J191,2)</f>
        <v>0</v>
      </c>
      <c r="L191" s="234">
        <v>0</v>
      </c>
      <c r="M191" s="234">
        <f>G191*(1+L191/100)</f>
        <v>0</v>
      </c>
      <c r="N191" s="223">
        <v>0</v>
      </c>
      <c r="O191" s="223">
        <f>ROUND(E191*N191,5)</f>
        <v>0</v>
      </c>
      <c r="P191" s="223">
        <v>0</v>
      </c>
      <c r="Q191" s="223">
        <f>ROUND(E191*P191,5)</f>
        <v>0</v>
      </c>
      <c r="R191" s="223"/>
      <c r="S191" s="223"/>
      <c r="T191" s="224">
        <v>0.66</v>
      </c>
      <c r="U191" s="223">
        <f>ROUND(E191*T191,2)</f>
        <v>3.96</v>
      </c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 t="s">
        <v>128</v>
      </c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x14ac:dyDescent="0.25">
      <c r="A192" s="215" t="s">
        <v>117</v>
      </c>
      <c r="B192" s="222" t="s">
        <v>90</v>
      </c>
      <c r="C192" s="269" t="s">
        <v>26</v>
      </c>
      <c r="D192" s="226"/>
      <c r="E192" s="231"/>
      <c r="F192" s="237"/>
      <c r="G192" s="237">
        <f>SUMIF(AE193:AE194,"&lt;&gt;NOR",G193:G194)</f>
        <v>0</v>
      </c>
      <c r="H192" s="237"/>
      <c r="I192" s="237">
        <f>SUM(I193:I194)</f>
        <v>0</v>
      </c>
      <c r="J192" s="237"/>
      <c r="K192" s="237">
        <f>SUM(K193:K194)</f>
        <v>0</v>
      </c>
      <c r="L192" s="237"/>
      <c r="M192" s="237">
        <f>SUM(M193:M194)</f>
        <v>0</v>
      </c>
      <c r="N192" s="226"/>
      <c r="O192" s="226">
        <f>SUM(O193:O194)</f>
        <v>0</v>
      </c>
      <c r="P192" s="226"/>
      <c r="Q192" s="226">
        <f>SUM(Q193:Q194)</f>
        <v>0</v>
      </c>
      <c r="R192" s="226"/>
      <c r="S192" s="226"/>
      <c r="T192" s="227"/>
      <c r="U192" s="226">
        <f>SUM(U193:U194)</f>
        <v>0</v>
      </c>
      <c r="AE192" t="s">
        <v>118</v>
      </c>
    </row>
    <row r="193" spans="1:60" outlineLevel="1" x14ac:dyDescent="0.25">
      <c r="A193" s="214">
        <v>77</v>
      </c>
      <c r="B193" s="221" t="s">
        <v>323</v>
      </c>
      <c r="C193" s="267" t="s">
        <v>324</v>
      </c>
      <c r="D193" s="223" t="s">
        <v>325</v>
      </c>
      <c r="E193" s="229">
        <v>1</v>
      </c>
      <c r="F193" s="233">
        <f>H193+J193</f>
        <v>0</v>
      </c>
      <c r="G193" s="234">
        <f>ROUND(E193*F193,2)</f>
        <v>0</v>
      </c>
      <c r="H193" s="234"/>
      <c r="I193" s="234">
        <f>ROUND(E193*H193,2)</f>
        <v>0</v>
      </c>
      <c r="J193" s="234"/>
      <c r="K193" s="234">
        <f>ROUND(E193*J193,2)</f>
        <v>0</v>
      </c>
      <c r="L193" s="234">
        <v>0</v>
      </c>
      <c r="M193" s="234">
        <f>G193*(1+L193/100)</f>
        <v>0</v>
      </c>
      <c r="N193" s="223">
        <v>0</v>
      </c>
      <c r="O193" s="223">
        <f>ROUND(E193*N193,5)</f>
        <v>0</v>
      </c>
      <c r="P193" s="223">
        <v>0</v>
      </c>
      <c r="Q193" s="223">
        <f>ROUND(E193*P193,5)</f>
        <v>0</v>
      </c>
      <c r="R193" s="223"/>
      <c r="S193" s="223"/>
      <c r="T193" s="224">
        <v>0</v>
      </c>
      <c r="U193" s="223">
        <f>ROUND(E193*T193,2)</f>
        <v>0</v>
      </c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 t="s">
        <v>122</v>
      </c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5">
      <c r="A194" s="246">
        <v>78</v>
      </c>
      <c r="B194" s="247" t="s">
        <v>326</v>
      </c>
      <c r="C194" s="271" t="s">
        <v>327</v>
      </c>
      <c r="D194" s="248" t="s">
        <v>325</v>
      </c>
      <c r="E194" s="249">
        <v>1</v>
      </c>
      <c r="F194" s="250">
        <f>H194+J194</f>
        <v>0</v>
      </c>
      <c r="G194" s="251">
        <f>ROUND(E194*F194,2)</f>
        <v>0</v>
      </c>
      <c r="H194" s="251"/>
      <c r="I194" s="251">
        <f>ROUND(E194*H194,2)</f>
        <v>0</v>
      </c>
      <c r="J194" s="251"/>
      <c r="K194" s="251">
        <f>ROUND(E194*J194,2)</f>
        <v>0</v>
      </c>
      <c r="L194" s="251">
        <v>0</v>
      </c>
      <c r="M194" s="251">
        <f>G194*(1+L194/100)</f>
        <v>0</v>
      </c>
      <c r="N194" s="248">
        <v>0</v>
      </c>
      <c r="O194" s="248">
        <f>ROUND(E194*N194,5)</f>
        <v>0</v>
      </c>
      <c r="P194" s="248">
        <v>0</v>
      </c>
      <c r="Q194" s="248">
        <f>ROUND(E194*P194,5)</f>
        <v>0</v>
      </c>
      <c r="R194" s="248"/>
      <c r="S194" s="248"/>
      <c r="T194" s="252">
        <v>0</v>
      </c>
      <c r="U194" s="248">
        <f>ROUND(E194*T194,2)</f>
        <v>0</v>
      </c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 t="s">
        <v>122</v>
      </c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x14ac:dyDescent="0.25">
      <c r="A195" s="6"/>
      <c r="B195" s="7" t="s">
        <v>145</v>
      </c>
      <c r="C195" s="272" t="s">
        <v>145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AC195">
        <v>12</v>
      </c>
      <c r="AD195">
        <v>21</v>
      </c>
    </row>
    <row r="196" spans="1:60" x14ac:dyDescent="0.25">
      <c r="A196" s="253"/>
      <c r="B196" s="254" t="s">
        <v>28</v>
      </c>
      <c r="C196" s="273" t="s">
        <v>145</v>
      </c>
      <c r="D196" s="255"/>
      <c r="E196" s="255"/>
      <c r="F196" s="255"/>
      <c r="G196" s="266">
        <f>G8+G17+G20+G38+G49+G57+G65+G117+G119+G130+G139+G146+G159+G167+G178+G188+G192</f>
        <v>0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AC196">
        <f>SUMIF(L7:L194,AC195,G7:G194)</f>
        <v>0</v>
      </c>
      <c r="AD196">
        <f>SUMIF(L7:L194,AD195,G7:G194)</f>
        <v>0</v>
      </c>
      <c r="AE196" t="s">
        <v>348</v>
      </c>
    </row>
    <row r="197" spans="1:60" x14ac:dyDescent="0.25">
      <c r="A197" s="6"/>
      <c r="B197" s="7" t="s">
        <v>145</v>
      </c>
      <c r="C197" s="272" t="s">
        <v>145</v>
      </c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60" x14ac:dyDescent="0.25">
      <c r="A198" s="6"/>
      <c r="B198" s="7" t="s">
        <v>145</v>
      </c>
      <c r="C198" s="272" t="s">
        <v>145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60" x14ac:dyDescent="0.25">
      <c r="A199" s="256" t="s">
        <v>349</v>
      </c>
      <c r="B199" s="256"/>
      <c r="C199" s="274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60" x14ac:dyDescent="0.25">
      <c r="A200" s="257"/>
      <c r="B200" s="258"/>
      <c r="C200" s="275"/>
      <c r="D200" s="258"/>
      <c r="E200" s="258"/>
      <c r="F200" s="258"/>
      <c r="G200" s="259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AE200" t="s">
        <v>350</v>
      </c>
    </row>
    <row r="201" spans="1:60" x14ac:dyDescent="0.25">
      <c r="A201" s="260"/>
      <c r="B201" s="261"/>
      <c r="C201" s="276"/>
      <c r="D201" s="261"/>
      <c r="E201" s="261"/>
      <c r="F201" s="261"/>
      <c r="G201" s="262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60" x14ac:dyDescent="0.25">
      <c r="A202" s="260"/>
      <c r="B202" s="261"/>
      <c r="C202" s="276"/>
      <c r="D202" s="261"/>
      <c r="E202" s="261"/>
      <c r="F202" s="261"/>
      <c r="G202" s="262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60" x14ac:dyDescent="0.25">
      <c r="A203" s="260"/>
      <c r="B203" s="261"/>
      <c r="C203" s="276"/>
      <c r="D203" s="261"/>
      <c r="E203" s="261"/>
      <c r="F203" s="261"/>
      <c r="G203" s="262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60" x14ac:dyDescent="0.25">
      <c r="A204" s="263"/>
      <c r="B204" s="264"/>
      <c r="C204" s="277"/>
      <c r="D204" s="264"/>
      <c r="E204" s="264"/>
      <c r="F204" s="264"/>
      <c r="G204" s="265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60" x14ac:dyDescent="0.25">
      <c r="A205" s="6"/>
      <c r="B205" s="7" t="s">
        <v>145</v>
      </c>
      <c r="C205" s="272" t="s">
        <v>145</v>
      </c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60" x14ac:dyDescent="0.25">
      <c r="C206" s="278"/>
      <c r="AE206" t="s">
        <v>351</v>
      </c>
    </row>
  </sheetData>
  <mergeCells count="85">
    <mergeCell ref="A200:G204"/>
    <mergeCell ref="C182:G182"/>
    <mergeCell ref="C183:G183"/>
    <mergeCell ref="C184:G184"/>
    <mergeCell ref="C186:G186"/>
    <mergeCell ref="C190:G190"/>
    <mergeCell ref="A199:C199"/>
    <mergeCell ref="C170:G170"/>
    <mergeCell ref="C171:G171"/>
    <mergeCell ref="C172:G172"/>
    <mergeCell ref="C176:G176"/>
    <mergeCell ref="C180:G180"/>
    <mergeCell ref="C181:G181"/>
    <mergeCell ref="C150:G150"/>
    <mergeCell ref="C154:G154"/>
    <mergeCell ref="C161:G161"/>
    <mergeCell ref="C162:G162"/>
    <mergeCell ref="C165:G165"/>
    <mergeCell ref="C169:G169"/>
    <mergeCell ref="C112:G112"/>
    <mergeCell ref="C121:G121"/>
    <mergeCell ref="C123:G123"/>
    <mergeCell ref="C124:G124"/>
    <mergeCell ref="C126:G126"/>
    <mergeCell ref="C141:G141"/>
    <mergeCell ref="C103:G103"/>
    <mergeCell ref="C104:G104"/>
    <mergeCell ref="C106:G106"/>
    <mergeCell ref="C108:G108"/>
    <mergeCell ref="C110:G110"/>
    <mergeCell ref="C111:G111"/>
    <mergeCell ref="C94:G94"/>
    <mergeCell ref="C96:G96"/>
    <mergeCell ref="C97:G97"/>
    <mergeCell ref="C99:G99"/>
    <mergeCell ref="C101:G101"/>
    <mergeCell ref="C102:G102"/>
    <mergeCell ref="C84:G84"/>
    <mergeCell ref="C86:G86"/>
    <mergeCell ref="C88:G88"/>
    <mergeCell ref="C90:G90"/>
    <mergeCell ref="C91:G91"/>
    <mergeCell ref="C92:G92"/>
    <mergeCell ref="C73:G73"/>
    <mergeCell ref="C75:G75"/>
    <mergeCell ref="C76:G76"/>
    <mergeCell ref="C77:G77"/>
    <mergeCell ref="C78:G78"/>
    <mergeCell ref="C80:G80"/>
    <mergeCell ref="C63:G63"/>
    <mergeCell ref="C64:G64"/>
    <mergeCell ref="C67:G67"/>
    <mergeCell ref="C68:G68"/>
    <mergeCell ref="C70:G70"/>
    <mergeCell ref="C71:G71"/>
    <mergeCell ref="C47:G47"/>
    <mergeCell ref="C48:G48"/>
    <mergeCell ref="C59:G59"/>
    <mergeCell ref="C60:G60"/>
    <mergeCell ref="C61:G61"/>
    <mergeCell ref="C62:G62"/>
    <mergeCell ref="C34:G34"/>
    <mergeCell ref="C35:G35"/>
    <mergeCell ref="C37:G37"/>
    <mergeCell ref="C41:G41"/>
    <mergeCell ref="C42:G42"/>
    <mergeCell ref="C45:G45"/>
    <mergeCell ref="C25:G25"/>
    <mergeCell ref="C26:G26"/>
    <mergeCell ref="C28:G28"/>
    <mergeCell ref="C31:G31"/>
    <mergeCell ref="C32:G32"/>
    <mergeCell ref="C33:G33"/>
    <mergeCell ref="C12:G12"/>
    <mergeCell ref="C13:G13"/>
    <mergeCell ref="C19:G19"/>
    <mergeCell ref="C22:G22"/>
    <mergeCell ref="C23:G23"/>
    <mergeCell ref="C24:G24"/>
    <mergeCell ref="A1:G1"/>
    <mergeCell ref="C2:G2"/>
    <mergeCell ref="C3:G3"/>
    <mergeCell ref="C4:G4"/>
    <mergeCell ref="C10:G10"/>
    <mergeCell ref="C11:G11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DF617D-AA3E-49A7-8992-7F81CC6E093A}"/>
</file>

<file path=customXml/itemProps2.xml><?xml version="1.0" encoding="utf-8"?>
<ds:datastoreItem xmlns:ds="http://schemas.openxmlformats.org/officeDocument/2006/customXml" ds:itemID="{C434BB3D-7128-4236-9E83-0225B0481751}"/>
</file>

<file path=customXml/itemProps3.xml><?xml version="1.0" encoding="utf-8"?>
<ds:datastoreItem xmlns:ds="http://schemas.openxmlformats.org/officeDocument/2006/customXml" ds:itemID="{1088810A-7E7E-4BA3-9301-EB992B4E4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Kouřil</dc:creator>
  <cp:lastModifiedBy>Tomáš Kouřil</cp:lastModifiedBy>
  <cp:lastPrinted>2014-02-28T09:52:57Z</cp:lastPrinted>
  <dcterms:created xsi:type="dcterms:W3CDTF">2009-04-08T07:15:50Z</dcterms:created>
  <dcterms:modified xsi:type="dcterms:W3CDTF">2025-08-27T09:24:39Z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