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rajt\Zakázky 2025\Oprava odpadů - vestibul\"/>
    </mc:Choice>
  </mc:AlternateContent>
  <xr:revisionPtr revIDLastSave="0" documentId="13_ncr:1_{67978774-3560-454B-A269-E499E04891B0}" xr6:coauthVersionLast="36" xr6:coauthVersionMax="47" xr10:uidLastSave="{00000000-0000-0000-0000-000000000000}"/>
  <bookViews>
    <workbookView xWindow="-105" yWindow="-105" windowWidth="23250" windowHeight="12450" activeTab="3" xr2:uid="{0CE46364-22D2-4985-AC94-D1EE9789E50D}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Pol'!$A$1:$U$209</definedName>
    <definedName name="_xlnm.Print_Area" localSheetId="1">Stavba!$A$1:$J$65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AC199" i="12" l="1"/>
  <c r="F39" i="1" s="1"/>
  <c r="BA184" i="12"/>
  <c r="BA183" i="12"/>
  <c r="BA182" i="12"/>
  <c r="BA181" i="12"/>
  <c r="BA180" i="12"/>
  <c r="BA179" i="12"/>
  <c r="BA178" i="12"/>
  <c r="BA177" i="12"/>
  <c r="BA176" i="12"/>
  <c r="BA175" i="12"/>
  <c r="BA170" i="12"/>
  <c r="BA167" i="12"/>
  <c r="BA166" i="12"/>
  <c r="BA165" i="12"/>
  <c r="BA164" i="12"/>
  <c r="BA163" i="12"/>
  <c r="BA162" i="12"/>
  <c r="BA161" i="12"/>
  <c r="BA160" i="12"/>
  <c r="BA159" i="12"/>
  <c r="BA158" i="12"/>
  <c r="BA157" i="12"/>
  <c r="BA156" i="12"/>
  <c r="BA155" i="12"/>
  <c r="BA154" i="12"/>
  <c r="BA153" i="12"/>
  <c r="BA148" i="12"/>
  <c r="BA146" i="12"/>
  <c r="BA145" i="12"/>
  <c r="BA144" i="12"/>
  <c r="BA143" i="12"/>
  <c r="BA142" i="12"/>
  <c r="BA141" i="12"/>
  <c r="BA140" i="12"/>
  <c r="BA139" i="12"/>
  <c r="BA138" i="12"/>
  <c r="BA137" i="12"/>
  <c r="BA132" i="12"/>
  <c r="BA114" i="12"/>
  <c r="BA113" i="12"/>
  <c r="BA109" i="12"/>
  <c r="BA107" i="12"/>
  <c r="BA106" i="12"/>
  <c r="BA105" i="12"/>
  <c r="BA104" i="12"/>
  <c r="BA103" i="12"/>
  <c r="BA102" i="12"/>
  <c r="BA101" i="12"/>
  <c r="BA100" i="12"/>
  <c r="BA99" i="12"/>
  <c r="BA98" i="12"/>
  <c r="BA96" i="12"/>
  <c r="BA95" i="12"/>
  <c r="BA94" i="12"/>
  <c r="BA93" i="12"/>
  <c r="BA92" i="12"/>
  <c r="BA91" i="12"/>
  <c r="BA90" i="12"/>
  <c r="BA89" i="12"/>
  <c r="BA88" i="12"/>
  <c r="BA87" i="12"/>
  <c r="BA86" i="12"/>
  <c r="BA85" i="12"/>
  <c r="BA84" i="12"/>
  <c r="BA79" i="12"/>
  <c r="BA76" i="12"/>
  <c r="BA75" i="12"/>
  <c r="BA74" i="12"/>
  <c r="BA73" i="12"/>
  <c r="BA72" i="12"/>
  <c r="BA71" i="12"/>
  <c r="BA70" i="12"/>
  <c r="BA69" i="12"/>
  <c r="BA67" i="12"/>
  <c r="BA66" i="12"/>
  <c r="BA63" i="12"/>
  <c r="BA62" i="12"/>
  <c r="BA61" i="12"/>
  <c r="BA60" i="12"/>
  <c r="BA59" i="12"/>
  <c r="BA58" i="12"/>
  <c r="BA57" i="12"/>
  <c r="BA56" i="12"/>
  <c r="BA55" i="12"/>
  <c r="BA54" i="12"/>
  <c r="BA52" i="12"/>
  <c r="BA51" i="12"/>
  <c r="BA50" i="12"/>
  <c r="BA49" i="12"/>
  <c r="BA48" i="12"/>
  <c r="BA47" i="12"/>
  <c r="BA46" i="12"/>
  <c r="BA45" i="12"/>
  <c r="BA44" i="12"/>
  <c r="BA43" i="12"/>
  <c r="BA40" i="12"/>
  <c r="BA39" i="12"/>
  <c r="BA36" i="12"/>
  <c r="BA35" i="12"/>
  <c r="BA34" i="12"/>
  <c r="BA33" i="12"/>
  <c r="BA32" i="12"/>
  <c r="BA31" i="12"/>
  <c r="BA30" i="12"/>
  <c r="BA29" i="12"/>
  <c r="BA28" i="12"/>
  <c r="BA27" i="12"/>
  <c r="BA24" i="12"/>
  <c r="BA18" i="12"/>
  <c r="BA17" i="12"/>
  <c r="BA14" i="12"/>
  <c r="BA13" i="12"/>
  <c r="BA10" i="12"/>
  <c r="F9" i="12"/>
  <c r="G9" i="12"/>
  <c r="G8" i="12" s="1"/>
  <c r="I47" i="1" s="1"/>
  <c r="I9" i="12"/>
  <c r="I8" i="12" s="1"/>
  <c r="K9" i="12"/>
  <c r="K8" i="12" s="1"/>
  <c r="O9" i="12"/>
  <c r="O8" i="12" s="1"/>
  <c r="Q9" i="12"/>
  <c r="Q8" i="12" s="1"/>
  <c r="U9" i="12"/>
  <c r="U8" i="12" s="1"/>
  <c r="F12" i="12"/>
  <c r="G12" i="12" s="1"/>
  <c r="I12" i="12"/>
  <c r="I11" i="12" s="1"/>
  <c r="K12" i="12"/>
  <c r="K11" i="12" s="1"/>
  <c r="O12" i="12"/>
  <c r="O11" i="12" s="1"/>
  <c r="Q12" i="12"/>
  <c r="Q11" i="12" s="1"/>
  <c r="U12" i="12"/>
  <c r="U11" i="12" s="1"/>
  <c r="F16" i="12"/>
  <c r="G16" i="12"/>
  <c r="M16" i="12" s="1"/>
  <c r="I16" i="12"/>
  <c r="K16" i="12"/>
  <c r="O16" i="12"/>
  <c r="Q16" i="12"/>
  <c r="U16" i="12"/>
  <c r="F19" i="12"/>
  <c r="G19" i="12" s="1"/>
  <c r="M19" i="12" s="1"/>
  <c r="I19" i="12"/>
  <c r="K19" i="12"/>
  <c r="O19" i="12"/>
  <c r="Q19" i="12"/>
  <c r="U19" i="12"/>
  <c r="F20" i="12"/>
  <c r="G20" i="12"/>
  <c r="M20" i="12" s="1"/>
  <c r="I20" i="12"/>
  <c r="K20" i="12"/>
  <c r="O20" i="12"/>
  <c r="Q20" i="12"/>
  <c r="U20" i="12"/>
  <c r="F21" i="12"/>
  <c r="G21" i="12" s="1"/>
  <c r="M21" i="12" s="1"/>
  <c r="I21" i="12"/>
  <c r="K21" i="12"/>
  <c r="O21" i="12"/>
  <c r="Q21" i="12"/>
  <c r="U21" i="12"/>
  <c r="F23" i="12"/>
  <c r="G23" i="12" s="1"/>
  <c r="I23" i="12"/>
  <c r="I22" i="12" s="1"/>
  <c r="K23" i="12"/>
  <c r="K22" i="12" s="1"/>
  <c r="O23" i="12"/>
  <c r="O22" i="12" s="1"/>
  <c r="Q23" i="12"/>
  <c r="Q22" i="12" s="1"/>
  <c r="U23" i="12"/>
  <c r="U22" i="12" s="1"/>
  <c r="F26" i="12"/>
  <c r="G26" i="12" s="1"/>
  <c r="G25" i="12" s="1"/>
  <c r="I51" i="1" s="1"/>
  <c r="I26" i="12"/>
  <c r="I25" i="12" s="1"/>
  <c r="K26" i="12"/>
  <c r="K25" i="12" s="1"/>
  <c r="O26" i="12"/>
  <c r="O25" i="12" s="1"/>
  <c r="Q26" i="12"/>
  <c r="Q25" i="12" s="1"/>
  <c r="U26" i="12"/>
  <c r="U25" i="12" s="1"/>
  <c r="F38" i="12"/>
  <c r="G38" i="12" s="1"/>
  <c r="I38" i="12"/>
  <c r="K38" i="12"/>
  <c r="O38" i="12"/>
  <c r="Q38" i="12"/>
  <c r="Q37" i="12" s="1"/>
  <c r="U38" i="12"/>
  <c r="F41" i="12"/>
  <c r="G41" i="12" s="1"/>
  <c r="M41" i="12" s="1"/>
  <c r="I41" i="12"/>
  <c r="K41" i="12"/>
  <c r="O41" i="12"/>
  <c r="Q41" i="12"/>
  <c r="U41" i="12"/>
  <c r="F42" i="12"/>
  <c r="G42" i="12" s="1"/>
  <c r="M42" i="12" s="1"/>
  <c r="I42" i="12"/>
  <c r="K42" i="12"/>
  <c r="O42" i="12"/>
  <c r="Q42" i="12"/>
  <c r="U42" i="12"/>
  <c r="F53" i="12"/>
  <c r="G53" i="12" s="1"/>
  <c r="M53" i="12" s="1"/>
  <c r="I53" i="12"/>
  <c r="K53" i="12"/>
  <c r="O53" i="12"/>
  <c r="Q53" i="12"/>
  <c r="U53" i="12"/>
  <c r="F64" i="12"/>
  <c r="G64" i="12" s="1"/>
  <c r="M64" i="12" s="1"/>
  <c r="I64" i="12"/>
  <c r="K64" i="12"/>
  <c r="O64" i="12"/>
  <c r="Q64" i="12"/>
  <c r="U64" i="12"/>
  <c r="F65" i="12"/>
  <c r="G65" i="12" s="1"/>
  <c r="M65" i="12" s="1"/>
  <c r="I65" i="12"/>
  <c r="K65" i="12"/>
  <c r="O65" i="12"/>
  <c r="Q65" i="12"/>
  <c r="U65" i="12"/>
  <c r="F68" i="12"/>
  <c r="G68" i="12" s="1"/>
  <c r="M68" i="12" s="1"/>
  <c r="I68" i="12"/>
  <c r="K68" i="12"/>
  <c r="O68" i="12"/>
  <c r="Q68" i="12"/>
  <c r="U68" i="12"/>
  <c r="F77" i="12"/>
  <c r="G77" i="12" s="1"/>
  <c r="M77" i="12" s="1"/>
  <c r="I77" i="12"/>
  <c r="K77" i="12"/>
  <c r="O77" i="12"/>
  <c r="Q77" i="12"/>
  <c r="U77" i="12"/>
  <c r="F78" i="12"/>
  <c r="G78" i="12" s="1"/>
  <c r="M78" i="12" s="1"/>
  <c r="I78" i="12"/>
  <c r="K78" i="12"/>
  <c r="O78" i="12"/>
  <c r="Q78" i="12"/>
  <c r="U78" i="12"/>
  <c r="F81" i="12"/>
  <c r="G81" i="12"/>
  <c r="M81" i="12" s="1"/>
  <c r="M80" i="12" s="1"/>
  <c r="I81" i="12"/>
  <c r="I80" i="12" s="1"/>
  <c r="K81" i="12"/>
  <c r="K80" i="12" s="1"/>
  <c r="O81" i="12"/>
  <c r="O80" i="12" s="1"/>
  <c r="Q81" i="12"/>
  <c r="Q80" i="12" s="1"/>
  <c r="U81" i="12"/>
  <c r="U80" i="12" s="1"/>
  <c r="F83" i="12"/>
  <c r="G83" i="12" s="1"/>
  <c r="I83" i="12"/>
  <c r="K83" i="12"/>
  <c r="O83" i="12"/>
  <c r="Q83" i="12"/>
  <c r="U83" i="12"/>
  <c r="F97" i="12"/>
  <c r="G97" i="12" s="1"/>
  <c r="M97" i="12" s="1"/>
  <c r="I97" i="12"/>
  <c r="K97" i="12"/>
  <c r="O97" i="12"/>
  <c r="Q97" i="12"/>
  <c r="U97" i="12"/>
  <c r="F108" i="12"/>
  <c r="G108" i="12" s="1"/>
  <c r="M108" i="12" s="1"/>
  <c r="I108" i="12"/>
  <c r="K108" i="12"/>
  <c r="O108" i="12"/>
  <c r="Q108" i="12"/>
  <c r="U108" i="12"/>
  <c r="F110" i="12"/>
  <c r="G110" i="12" s="1"/>
  <c r="M110" i="12" s="1"/>
  <c r="I110" i="12"/>
  <c r="K110" i="12"/>
  <c r="O110" i="12"/>
  <c r="Q110" i="12"/>
  <c r="U110" i="12"/>
  <c r="G112" i="12"/>
  <c r="G111" i="12" s="1"/>
  <c r="I55" i="1" s="1"/>
  <c r="I112" i="12"/>
  <c r="I111" i="12" s="1"/>
  <c r="K112" i="12"/>
  <c r="K111" i="12" s="1"/>
  <c r="O112" i="12"/>
  <c r="O111" i="12" s="1"/>
  <c r="Q112" i="12"/>
  <c r="Q111" i="12" s="1"/>
  <c r="U112" i="12"/>
  <c r="U111" i="12" s="1"/>
  <c r="G116" i="12"/>
  <c r="I116" i="12"/>
  <c r="I115" i="12" s="1"/>
  <c r="K116" i="12"/>
  <c r="K115" i="12" s="1"/>
  <c r="O116" i="12"/>
  <c r="O115" i="12" s="1"/>
  <c r="Q116" i="12"/>
  <c r="Q115" i="12" s="1"/>
  <c r="U116" i="12"/>
  <c r="U115" i="12" s="1"/>
  <c r="F118" i="12"/>
  <c r="G118" i="12"/>
  <c r="M118" i="12" s="1"/>
  <c r="I118" i="12"/>
  <c r="K118" i="12"/>
  <c r="K117" i="12" s="1"/>
  <c r="O118" i="12"/>
  <c r="Q118" i="12"/>
  <c r="U118" i="12"/>
  <c r="F119" i="12"/>
  <c r="G119" i="12" s="1"/>
  <c r="M119" i="12" s="1"/>
  <c r="I119" i="12"/>
  <c r="K119" i="12"/>
  <c r="O119" i="12"/>
  <c r="Q119" i="12"/>
  <c r="U119" i="12"/>
  <c r="F120" i="12"/>
  <c r="G120" i="12"/>
  <c r="M120" i="12" s="1"/>
  <c r="I120" i="12"/>
  <c r="K120" i="12"/>
  <c r="O120" i="12"/>
  <c r="Q120" i="12"/>
  <c r="U120" i="12"/>
  <c r="F121" i="12"/>
  <c r="G121" i="12"/>
  <c r="M121" i="12" s="1"/>
  <c r="I121" i="12"/>
  <c r="K121" i="12"/>
  <c r="O121" i="12"/>
  <c r="Q121" i="12"/>
  <c r="U121" i="12"/>
  <c r="F122" i="12"/>
  <c r="G122" i="12"/>
  <c r="M122" i="12" s="1"/>
  <c r="I122" i="12"/>
  <c r="K122" i="12"/>
  <c r="O122" i="12"/>
  <c r="Q122" i="12"/>
  <c r="U122" i="12"/>
  <c r="F123" i="12"/>
  <c r="G123" i="12"/>
  <c r="M123" i="12" s="1"/>
  <c r="I123" i="12"/>
  <c r="K123" i="12"/>
  <c r="O123" i="12"/>
  <c r="Q123" i="12"/>
  <c r="U123" i="12"/>
  <c r="F124" i="12"/>
  <c r="G124" i="12"/>
  <c r="M124" i="12" s="1"/>
  <c r="I124" i="12"/>
  <c r="K124" i="12"/>
  <c r="O124" i="12"/>
  <c r="Q124" i="12"/>
  <c r="U124" i="12"/>
  <c r="F125" i="12"/>
  <c r="G125" i="12"/>
  <c r="M125" i="12" s="1"/>
  <c r="I125" i="12"/>
  <c r="K125" i="12"/>
  <c r="O125" i="12"/>
  <c r="Q125" i="12"/>
  <c r="U125" i="12"/>
  <c r="F126" i="12"/>
  <c r="G126" i="12"/>
  <c r="M126" i="12" s="1"/>
  <c r="I126" i="12"/>
  <c r="K126" i="12"/>
  <c r="O126" i="12"/>
  <c r="Q126" i="12"/>
  <c r="U126" i="12"/>
  <c r="F127" i="12"/>
  <c r="G127" i="12"/>
  <c r="M127" i="12" s="1"/>
  <c r="I127" i="12"/>
  <c r="K127" i="12"/>
  <c r="O127" i="12"/>
  <c r="Q127" i="12"/>
  <c r="U127" i="12"/>
  <c r="F128" i="12"/>
  <c r="G128" i="12"/>
  <c r="M128" i="12" s="1"/>
  <c r="I128" i="12"/>
  <c r="K128" i="12"/>
  <c r="O128" i="12"/>
  <c r="Q128" i="12"/>
  <c r="U128" i="12"/>
  <c r="F129" i="12"/>
  <c r="G129" i="12"/>
  <c r="M129" i="12" s="1"/>
  <c r="I129" i="12"/>
  <c r="K129" i="12"/>
  <c r="O129" i="12"/>
  <c r="Q129" i="12"/>
  <c r="U129" i="12"/>
  <c r="F131" i="12"/>
  <c r="G131" i="12" s="1"/>
  <c r="I131" i="12"/>
  <c r="I130" i="12" s="1"/>
  <c r="K131" i="12"/>
  <c r="K130" i="12" s="1"/>
  <c r="O131" i="12"/>
  <c r="O130" i="12" s="1"/>
  <c r="Q131" i="12"/>
  <c r="Q130" i="12" s="1"/>
  <c r="U131" i="12"/>
  <c r="U130" i="12" s="1"/>
  <c r="F133" i="12"/>
  <c r="G133" i="12" s="1"/>
  <c r="M133" i="12" s="1"/>
  <c r="I133" i="12"/>
  <c r="K133" i="12"/>
  <c r="O133" i="12"/>
  <c r="Q133" i="12"/>
  <c r="U133" i="12"/>
  <c r="F135" i="12"/>
  <c r="G135" i="12"/>
  <c r="I135" i="12"/>
  <c r="I134" i="12" s="1"/>
  <c r="K135" i="12"/>
  <c r="K134" i="12" s="1"/>
  <c r="O135" i="12"/>
  <c r="O134" i="12" s="1"/>
  <c r="Q135" i="12"/>
  <c r="U135" i="12"/>
  <c r="U134" i="12" s="1"/>
  <c r="F136" i="12"/>
  <c r="G136" i="12" s="1"/>
  <c r="M136" i="12" s="1"/>
  <c r="I136" i="12"/>
  <c r="K136" i="12"/>
  <c r="O136" i="12"/>
  <c r="Q136" i="12"/>
  <c r="U136" i="12"/>
  <c r="F147" i="12"/>
  <c r="G147" i="12"/>
  <c r="M147" i="12" s="1"/>
  <c r="I147" i="12"/>
  <c r="K147" i="12"/>
  <c r="O147" i="12"/>
  <c r="Q147" i="12"/>
  <c r="U147" i="12"/>
  <c r="F149" i="12"/>
  <c r="G149" i="12" s="1"/>
  <c r="M149" i="12" s="1"/>
  <c r="I149" i="12"/>
  <c r="K149" i="12"/>
  <c r="O149" i="12"/>
  <c r="Q149" i="12"/>
  <c r="U149" i="12"/>
  <c r="F151" i="12"/>
  <c r="G151" i="12" s="1"/>
  <c r="I151" i="12"/>
  <c r="K151" i="12"/>
  <c r="O151" i="12"/>
  <c r="Q151" i="12"/>
  <c r="Q150" i="12" s="1"/>
  <c r="U151" i="12"/>
  <c r="U150" i="12" s="1"/>
  <c r="F152" i="12"/>
  <c r="G152" i="12" s="1"/>
  <c r="M152" i="12" s="1"/>
  <c r="I152" i="12"/>
  <c r="K152" i="12"/>
  <c r="O152" i="12"/>
  <c r="Q152" i="12"/>
  <c r="U152" i="12"/>
  <c r="F168" i="12"/>
  <c r="G168" i="12" s="1"/>
  <c r="M168" i="12" s="1"/>
  <c r="I168" i="12"/>
  <c r="K168" i="12"/>
  <c r="O168" i="12"/>
  <c r="Q168" i="12"/>
  <c r="U168" i="12"/>
  <c r="F169" i="12"/>
  <c r="G169" i="12" s="1"/>
  <c r="M169" i="12" s="1"/>
  <c r="I169" i="12"/>
  <c r="K169" i="12"/>
  <c r="O169" i="12"/>
  <c r="Q169" i="12"/>
  <c r="U169" i="12"/>
  <c r="F171" i="12"/>
  <c r="G171" i="12" s="1"/>
  <c r="M171" i="12" s="1"/>
  <c r="I171" i="12"/>
  <c r="K171" i="12"/>
  <c r="O171" i="12"/>
  <c r="Q171" i="12"/>
  <c r="U171" i="12"/>
  <c r="F173" i="12"/>
  <c r="G173" i="12"/>
  <c r="M173" i="12" s="1"/>
  <c r="I173" i="12"/>
  <c r="I172" i="12" s="1"/>
  <c r="K173" i="12"/>
  <c r="K172" i="12" s="1"/>
  <c r="O173" i="12"/>
  <c r="O172" i="12" s="1"/>
  <c r="Q173" i="12"/>
  <c r="U173" i="12"/>
  <c r="F174" i="12"/>
  <c r="G174" i="12" s="1"/>
  <c r="M174" i="12" s="1"/>
  <c r="I174" i="12"/>
  <c r="K174" i="12"/>
  <c r="O174" i="12"/>
  <c r="Q174" i="12"/>
  <c r="U174" i="12"/>
  <c r="F186" i="12"/>
  <c r="G186" i="12" s="1"/>
  <c r="I186" i="12"/>
  <c r="I185" i="12" s="1"/>
  <c r="K186" i="12"/>
  <c r="K185" i="12" s="1"/>
  <c r="O186" i="12"/>
  <c r="O185" i="12" s="1"/>
  <c r="Q186" i="12"/>
  <c r="Q185" i="12" s="1"/>
  <c r="U186" i="12"/>
  <c r="U185" i="12" s="1"/>
  <c r="F188" i="12"/>
  <c r="G188" i="12"/>
  <c r="M188" i="12" s="1"/>
  <c r="I188" i="12"/>
  <c r="K188" i="12"/>
  <c r="O188" i="12"/>
  <c r="Q188" i="12"/>
  <c r="U188" i="12"/>
  <c r="F189" i="12"/>
  <c r="G189" i="12"/>
  <c r="M189" i="12" s="1"/>
  <c r="I189" i="12"/>
  <c r="K189" i="12"/>
  <c r="O189" i="12"/>
  <c r="Q189" i="12"/>
  <c r="U189" i="12"/>
  <c r="F190" i="12"/>
  <c r="G190" i="12"/>
  <c r="M190" i="12" s="1"/>
  <c r="I190" i="12"/>
  <c r="K190" i="12"/>
  <c r="O190" i="12"/>
  <c r="Q190" i="12"/>
  <c r="U190" i="12"/>
  <c r="F191" i="12"/>
  <c r="G191" i="12"/>
  <c r="G187" i="12" s="1"/>
  <c r="I63" i="1" s="1"/>
  <c r="I191" i="12"/>
  <c r="K191" i="12"/>
  <c r="O191" i="12"/>
  <c r="Q191" i="12"/>
  <c r="U191" i="12"/>
  <c r="F192" i="12"/>
  <c r="G192" i="12"/>
  <c r="M192" i="12" s="1"/>
  <c r="I192" i="12"/>
  <c r="K192" i="12"/>
  <c r="O192" i="12"/>
  <c r="Q192" i="12"/>
  <c r="U192" i="12"/>
  <c r="F193" i="12"/>
  <c r="G193" i="12"/>
  <c r="M193" i="12" s="1"/>
  <c r="I193" i="12"/>
  <c r="K193" i="12"/>
  <c r="O193" i="12"/>
  <c r="Q193" i="12"/>
  <c r="U193" i="12"/>
  <c r="F194" i="12"/>
  <c r="G194" i="12"/>
  <c r="M194" i="12" s="1"/>
  <c r="I194" i="12"/>
  <c r="K194" i="12"/>
  <c r="O194" i="12"/>
  <c r="Q194" i="12"/>
  <c r="U194" i="12"/>
  <c r="F195" i="12"/>
  <c r="G195" i="12"/>
  <c r="M195" i="12" s="1"/>
  <c r="I195" i="12"/>
  <c r="K195" i="12"/>
  <c r="O195" i="12"/>
  <c r="Q195" i="12"/>
  <c r="U195" i="12"/>
  <c r="F197" i="12"/>
  <c r="G197" i="12" s="1"/>
  <c r="I197" i="12"/>
  <c r="I196" i="12" s="1"/>
  <c r="K197" i="12"/>
  <c r="K196" i="12" s="1"/>
  <c r="O197" i="12"/>
  <c r="O196" i="12" s="1"/>
  <c r="Q197" i="12"/>
  <c r="Q196" i="12" s="1"/>
  <c r="U197" i="12"/>
  <c r="U196" i="12" s="1"/>
  <c r="I19" i="1"/>
  <c r="G27" i="1"/>
  <c r="J28" i="1"/>
  <c r="J26" i="1"/>
  <c r="G38" i="1"/>
  <c r="F38" i="1"/>
  <c r="J23" i="1"/>
  <c r="J24" i="1"/>
  <c r="J25" i="1"/>
  <c r="J27" i="1"/>
  <c r="E24" i="1"/>
  <c r="E26" i="1"/>
  <c r="F40" i="1" l="1"/>
  <c r="G23" i="1" s="1"/>
  <c r="G24" i="1" s="1"/>
  <c r="K15" i="12"/>
  <c r="O37" i="12"/>
  <c r="I15" i="12"/>
  <c r="I37" i="12"/>
  <c r="O117" i="12"/>
  <c r="Q117" i="12"/>
  <c r="K37" i="12"/>
  <c r="I150" i="12"/>
  <c r="Q187" i="12"/>
  <c r="O15" i="12"/>
  <c r="Q134" i="12"/>
  <c r="M172" i="12"/>
  <c r="M15" i="12"/>
  <c r="G172" i="12"/>
  <c r="I61" i="1" s="1"/>
  <c r="O187" i="12"/>
  <c r="G134" i="12"/>
  <c r="I59" i="1" s="1"/>
  <c r="K187" i="12"/>
  <c r="U82" i="12"/>
  <c r="U37" i="12"/>
  <c r="I187" i="12"/>
  <c r="Q82" i="12"/>
  <c r="K150" i="12"/>
  <c r="U187" i="12"/>
  <c r="O82" i="12"/>
  <c r="AD199" i="12"/>
  <c r="G39" i="1" s="1"/>
  <c r="G40" i="1" s="1"/>
  <c r="G25" i="1" s="1"/>
  <c r="G26" i="1" s="1"/>
  <c r="U172" i="12"/>
  <c r="K82" i="12"/>
  <c r="U15" i="12"/>
  <c r="I117" i="12"/>
  <c r="O150" i="12"/>
  <c r="Q172" i="12"/>
  <c r="U117" i="12"/>
  <c r="I82" i="12"/>
  <c r="Q15" i="12"/>
  <c r="M151" i="12"/>
  <c r="M150" i="12" s="1"/>
  <c r="G150" i="12"/>
  <c r="I60" i="1" s="1"/>
  <c r="M197" i="12"/>
  <c r="M196" i="12" s="1"/>
  <c r="G196" i="12"/>
  <c r="I64" i="1" s="1"/>
  <c r="I20" i="1" s="1"/>
  <c r="M83" i="12"/>
  <c r="M82" i="12" s="1"/>
  <c r="G82" i="12"/>
  <c r="I54" i="1" s="1"/>
  <c r="M12" i="12"/>
  <c r="M11" i="12" s="1"/>
  <c r="G11" i="12"/>
  <c r="I48" i="1" s="1"/>
  <c r="M116" i="12"/>
  <c r="M115" i="12" s="1"/>
  <c r="G115" i="12"/>
  <c r="I56" i="1" s="1"/>
  <c r="M38" i="12"/>
  <c r="M37" i="12" s="1"/>
  <c r="G37" i="12"/>
  <c r="I52" i="1" s="1"/>
  <c r="G185" i="12"/>
  <c r="I62" i="1" s="1"/>
  <c r="I18" i="1" s="1"/>
  <c r="M186" i="12"/>
  <c r="M185" i="12" s="1"/>
  <c r="M117" i="12"/>
  <c r="M23" i="12"/>
  <c r="M22" i="12" s="1"/>
  <c r="G22" i="12"/>
  <c r="I50" i="1" s="1"/>
  <c r="M187" i="12"/>
  <c r="M131" i="12"/>
  <c r="M130" i="12" s="1"/>
  <c r="G130" i="12"/>
  <c r="I58" i="1" s="1"/>
  <c r="M191" i="12"/>
  <c r="M135" i="12"/>
  <c r="M134" i="12" s="1"/>
  <c r="M112" i="12"/>
  <c r="M111" i="12" s="1"/>
  <c r="M26" i="12"/>
  <c r="M25" i="12" s="1"/>
  <c r="M9" i="12"/>
  <c r="M8" i="12" s="1"/>
  <c r="G117" i="12"/>
  <c r="I57" i="1" s="1"/>
  <c r="G80" i="12"/>
  <c r="I53" i="1" s="1"/>
  <c r="G15" i="12"/>
  <c r="I49" i="1" s="1"/>
  <c r="I16" i="1" s="1"/>
  <c r="I17" i="1" l="1"/>
  <c r="I21" i="1" s="1"/>
  <c r="G28" i="1"/>
  <c r="I65" i="1"/>
  <c r="G199" i="12"/>
  <c r="G29" i="1"/>
  <c r="H39" i="1"/>
  <c r="I39" i="1" l="1"/>
  <c r="I40" i="1" s="1"/>
  <c r="J39" i="1" s="1"/>
  <c r="J40" i="1" s="1"/>
  <c r="H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61B19D99-8172-440D-B109-446F0DD7DC39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587C0AB-649C-448B-9C35-B489E32295DC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857D2E67-0CED-43EE-BAA9-3921EB875A5E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7D626544-676D-41BE-AD43-283B9EA2CE0A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F916939-CBD8-42F5-B046-28597A6007BF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540228BB-4E52-4C64-976C-58C4C7433A13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<sst xmlns="http://schemas.openxmlformats.org/spreadsheetml/2006/main" count="708" uniqueCount="308">
  <si>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</si>
  <si>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</si>
  <si>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</si>
  <si>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</si>
  <si>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</si>
  <si>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</si>
  <si>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</si>
  <si>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</si>
  <si>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</si>
  <si>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</si>
  <si>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</si>
  <si>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</si>
  <si>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</si>
  <si>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</si>
  <si>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</si>
  <si>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</si>
  <si>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</si>
  <si>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</si>
  <si>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</si>
  <si>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</si>
  <si>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</si>
  <si>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</si>
  <si>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</si>
  <si>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</si>
  <si>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</si>
  <si>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</si>
  <si>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</si>
  <si>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</si>
  <si>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</si>
  <si>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</si>
  <si>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</si>
  <si>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</si>
  <si>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</si>
  <si>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</si>
  <si>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</si>
  <si>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</si>
  <si>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</si>
  <si>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</si>
  <si>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</si>
  <si>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</si>
  <si>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</si>
  <si>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</si>
  <si>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</si>
  <si>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</si>
  <si>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</si>
  <si>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Lužánky - vestibul bazénu - oprava odpadů</t>
  </si>
  <si>
    <t>STAREZ - SPORT, a.s.</t>
  </si>
  <si>
    <t>Křídlovická 911/34</t>
  </si>
  <si>
    <t>Brno - Staré Brno</t>
  </si>
  <si>
    <t>60300</t>
  </si>
  <si>
    <t>26932211</t>
  </si>
  <si>
    <t>CZ26932211</t>
  </si>
  <si>
    <t>Rozpočet</t>
  </si>
  <si>
    <t>Celkem za stavbu</t>
  </si>
  <si>
    <t>CZK</t>
  </si>
  <si>
    <t>Rekapitulace dílů</t>
  </si>
  <si>
    <t>Typ dílu</t>
  </si>
  <si>
    <t>3</t>
  </si>
  <si>
    <t>Svislé a kompletní konstrukce</t>
  </si>
  <si>
    <t>61</t>
  </si>
  <si>
    <t>Upravy povrchů vnitřní</t>
  </si>
  <si>
    <t>63</t>
  </si>
  <si>
    <t>Podlahy a podlahové konstrukce</t>
  </si>
  <si>
    <t>94</t>
  </si>
  <si>
    <t>Lešení a stavební výtahy</t>
  </si>
  <si>
    <t>95</t>
  </si>
  <si>
    <t>Dokončovací kce na pozem.stav.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</si>
  <si>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</si>
  <si>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</si>
  <si>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</si>
  <si>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</si>
  <si>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</si>
  <si>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</si>
  <si>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</si>
  <si>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</si>
  <si>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</si>
  <si>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</si>
  <si>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725</t>
  </si>
  <si>
    <t>Zařizovací předměty</t>
  </si>
  <si>
    <t>767</t>
  </si>
  <si>
    <t>Konstrukce zámečnické</t>
  </si>
  <si>
    <t>771</t>
  </si>
  <si>
    <t>Podlahy z dlaždic a obklady</t>
  </si>
  <si>
    <t>781</t>
  </si>
  <si>
    <t>Obklady keramické</t>
  </si>
  <si>
    <t>784</t>
  </si>
  <si>
    <t>Malby</t>
  </si>
  <si>
    <t>M21</t>
  </si>
  <si>
    <t>Elektromontáže</t>
  </si>
  <si>
    <t>D96</t>
  </si>
  <si>
    <t>Přesuny sutí a vybouraných hmot</t>
  </si>
  <si>
    <t>ON</t>
  </si>
  <si>
    <t>VN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</si>
  <si>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</si>
  <si>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</si>
  <si>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</si>
  <si>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</si>
  <si>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</si>
  <si>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</si>
  <si>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</si>
  <si>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</si>
  <si>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</si>
  <si>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</si>
  <si>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</si>
  <si>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</si>
  <si>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</si>
  <si>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</si>
  <si>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</si>
  <si>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</si>
  <si>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</si>
  <si>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</si>
  <si>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</si>
  <si>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</si>
  <si>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</si>
  <si>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</si>
  <si>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</si>
  <si>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</si>
  <si>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</si>
  <si>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</si>
  <si>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</si>
  <si>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346275113R00</t>
  </si>
  <si>
    <t>Přizdívky z desek Ytong tl. 100 mm</t>
  </si>
  <si>
    <t>m2</t>
  </si>
  <si>
    <t>POL1_0</t>
  </si>
  <si>
    <t>0,8*1,2*4</t>
  </si>
  <si>
    <t>POP</t>
  </si>
  <si>
    <t>612473181R00</t>
  </si>
  <si>
    <t xml:space="preserve">Omítka vnitř.zdiva ze suché směsi, hladká pod obklady </t>
  </si>
  <si>
    <t>pod nový obklad:</t>
  </si>
  <si>
    <t>63,59</t>
  </si>
  <si>
    <t>631416212R00</t>
  </si>
  <si>
    <t>Mazanina betonová PROFI, tloušťka 8 - 12 cm</t>
  </si>
  <si>
    <t>m3</t>
  </si>
  <si>
    <t>14,4*0,12*0,2</t>
  </si>
  <si>
    <t>Nová mazanina v místech prostupu kanalizačního potrubí</t>
  </si>
  <si>
    <t>632411125RT1</t>
  </si>
  <si>
    <t>Potěr ze SMS Cemix, ruční zpracování, tl. 25 mm, samonivelační anhydritový potěr 25 MPa</t>
  </si>
  <si>
    <t>632411904R00</t>
  </si>
  <si>
    <t xml:space="preserve">Penetrace savých podkladů </t>
  </si>
  <si>
    <t>632441491R00</t>
  </si>
  <si>
    <t>Broušení anhydritových potěrů - odstranění šlemu</t>
  </si>
  <si>
    <t>941955001R00</t>
  </si>
  <si>
    <t>Lešení lehké pomocné, výška podlahy do 1,2 m</t>
  </si>
  <si>
    <t>63,59*0,3</t>
  </si>
  <si>
    <t>952901111R00</t>
  </si>
  <si>
    <t>Vyčištění budov o výšce podlaží do 4 m</t>
  </si>
  <si>
    <t>2.07:</t>
  </si>
  <si>
    <t>2,37</t>
  </si>
  <si>
    <t>2.08:</t>
  </si>
  <si>
    <t>1,24</t>
  </si>
  <si>
    <t>2.09:</t>
  </si>
  <si>
    <t>2,34</t>
  </si>
  <si>
    <t>2.10:</t>
  </si>
  <si>
    <t>4,23</t>
  </si>
  <si>
    <t>2.11:</t>
  </si>
  <si>
    <t>4,22</t>
  </si>
  <si>
    <t>965043431RT1</t>
  </si>
  <si>
    <t>Bourání podkladů bet., potěr tl. 15 cm, pl. 4 m2, mazanina tl. 10 - 15 cm s potěrem</t>
  </si>
  <si>
    <t>(14,4*0,15)*0,2</t>
  </si>
  <si>
    <t>Bourání mazaniny v místech prostupu kanalizačního potrubí</t>
  </si>
  <si>
    <t>965048250R00</t>
  </si>
  <si>
    <t>Dočištění povrchu po vybourání dlažeb, MC do 50%</t>
  </si>
  <si>
    <t>965081713R00</t>
  </si>
  <si>
    <t>Bourání dlažeb keramických tl.10 mm, nad 1 m2</t>
  </si>
  <si>
    <t>965081702R00</t>
  </si>
  <si>
    <t xml:space="preserve">Bourání soklíků z dlažeb keramických </t>
  </si>
  <si>
    <t>m</t>
  </si>
  <si>
    <t>(1,95*2+1,215*2-0,6*2-1,2)</t>
  </si>
  <si>
    <t>(1,02*2+1,215*2-0,6)</t>
  </si>
  <si>
    <t>(1,995*2+1,215*2-0,6*2-1,2)</t>
  </si>
  <si>
    <t>(1,6+1,3)</t>
  </si>
  <si>
    <t>(1,6+2,5)</t>
  </si>
  <si>
    <t>968061126R00</t>
  </si>
  <si>
    <t>Vyvěšení dřevěných a plastových dveřních křídel pl. nad 2 m2</t>
  </si>
  <si>
    <t>kus</t>
  </si>
  <si>
    <t>978013191R00</t>
  </si>
  <si>
    <t>Otlučení omítek vnitřních stěn v rozsahu do 100 %</t>
  </si>
  <si>
    <t>978059531R00</t>
  </si>
  <si>
    <t>Odsekání vnitřních obkladů stěn nad 2 m2</t>
  </si>
  <si>
    <t>1,6*1,2</t>
  </si>
  <si>
    <t>2,1*(1,7+1,6+1,1)</t>
  </si>
  <si>
    <t>2,1*(1,4+1,6+2,5)</t>
  </si>
  <si>
    <t>96-01</t>
  </si>
  <si>
    <t>Úprava stěn pro osazení Kombifix pro pisoár a wc</t>
  </si>
  <si>
    <t>6429401</t>
  </si>
  <si>
    <t>Demontáž ocelových zárubní včetně likvidace</t>
  </si>
  <si>
    <t>999281145R00</t>
  </si>
  <si>
    <t>Přesun hmot pro opravy a údržbu do v. 6 m, nošením</t>
  </si>
  <si>
    <t>t</t>
  </si>
  <si>
    <t>711212005RT1</t>
  </si>
  <si>
    <t>Hydroizolační povlak - stěrka včetně penetrace, tl. 3 mm</t>
  </si>
  <si>
    <t>podlahy:</t>
  </si>
  <si>
    <t>14,4</t>
  </si>
  <si>
    <t>0,3*(1,95*2+1,215*2+0,15*2-0,6*2)</t>
  </si>
  <si>
    <t>0,3*(1,02*2+1,215*2-0,6)</t>
  </si>
  <si>
    <t>0,3*(1,995*2+1,215*2+0,15*2-0,6*2)</t>
  </si>
  <si>
    <t>0,3*(1,6*2+2,5*2-0,6)</t>
  </si>
  <si>
    <t>0,3*(2,5*2+1,6*2-0,6)</t>
  </si>
  <si>
    <t>711212601R00</t>
  </si>
  <si>
    <t>Utěsnění detailů při stěrkových hydroizolacích, těsnicí pás do spoje podlaha - stěna</t>
  </si>
  <si>
    <t>(1,95*2+1,215*2+0,15*2-0,6*2)</t>
  </si>
  <si>
    <t>(1,995*2+1,215*2+0,15*2-0,6*2)</t>
  </si>
  <si>
    <t>(1,6*2+2,5*2-0,6)</t>
  </si>
  <si>
    <t>(2,5*2+1,6*2-0,6)</t>
  </si>
  <si>
    <t>711212602R00</t>
  </si>
  <si>
    <t>Utěsnění detailů při stěrkových hydroizolacích, těsnicí roh vnější, vnitřní do spoje podlaha-stěna</t>
  </si>
  <si>
    <t>5+4+9+6+6+8</t>
  </si>
  <si>
    <t>998711201R00</t>
  </si>
  <si>
    <t>Přesun hmot pro izolace proti vodě, výšky do 6 m</t>
  </si>
  <si>
    <t>721-01</t>
  </si>
  <si>
    <t xml:space="preserve">Úprava vnitřní kanalizace </t>
  </si>
  <si>
    <t>soubor</t>
  </si>
  <si>
    <t>Délka litinového potrubí je cca. 10 m. Potrubí probíhá pod vestibulem v místnosti úpravny vody a nachází se ve výšce do 6 m na podlahou úpravny.</t>
  </si>
  <si>
    <t>722-01</t>
  </si>
  <si>
    <t>Úprava rozvodů vodoinstalace</t>
  </si>
  <si>
    <t>725119110R00</t>
  </si>
  <si>
    <t>Montáž splachovací nádrže Kombifix pro WC</t>
  </si>
  <si>
    <t>725330840R00</t>
  </si>
  <si>
    <t>Demontáž výlevky ocelové nebo litinové</t>
  </si>
  <si>
    <t>725-01</t>
  </si>
  <si>
    <t>Demontáž a následná zpětná montáž sanitárních , pomůcek (zásobník na mýdlo a toaletní papír, koše)</t>
  </si>
  <si>
    <t>725119110R01</t>
  </si>
  <si>
    <t>725122813R01</t>
  </si>
  <si>
    <t xml:space="preserve">Demontáž pisoárů </t>
  </si>
  <si>
    <t>725100001RA0</t>
  </si>
  <si>
    <t>Umyvadlo, baterie, zápachová uzávěrka</t>
  </si>
  <si>
    <t>725290010RA0</t>
  </si>
  <si>
    <t>Demontáž klozetu</t>
  </si>
  <si>
    <t>725290020RA0</t>
  </si>
  <si>
    <t>Demontáž umyvadla včetně baterie a konzol</t>
  </si>
  <si>
    <t>725100019RA1</t>
  </si>
  <si>
    <t>Výlevka a baterie</t>
  </si>
  <si>
    <t>28696750R</t>
  </si>
  <si>
    <t>Modul-WC Kombifix Eco UP320 ovládání zepředu, h 1080 mm</t>
  </si>
  <si>
    <t>POL3_0</t>
  </si>
  <si>
    <t>286967565R</t>
  </si>
  <si>
    <t>Modul-pisoár Kombifix Universal, AP, h = 1090 - 1270 mm</t>
  </si>
  <si>
    <t>998725201R00</t>
  </si>
  <si>
    <t>Přesun hmot pro zařizovací předměty, výšky do 6 m</t>
  </si>
  <si>
    <t>767-01</t>
  </si>
  <si>
    <t xml:space="preserve">D+M sanitárních příček z voděodolného laminátu, HPL včetně dveří </t>
  </si>
  <si>
    <t>1,1+1,6+0,9+1,4</t>
  </si>
  <si>
    <t>767-02</t>
  </si>
  <si>
    <t xml:space="preserve">Demontáž a likvidace sanitárních příček, včetně dveří </t>
  </si>
  <si>
    <t>771101210R00</t>
  </si>
  <si>
    <t>Penetrace podkladu pod dlažby</t>
  </si>
  <si>
    <t>771575118RT2</t>
  </si>
  <si>
    <t>Montáž podlah z dlaždic hladkých keramických, do tmele, 600*600 mm (lep).(sp)</t>
  </si>
  <si>
    <t>59761005R</t>
  </si>
  <si>
    <t>Dodávka dlaždice keramické 600*600 mm</t>
  </si>
  <si>
    <t>14,4*1,2</t>
  </si>
  <si>
    <t>998771201R00</t>
  </si>
  <si>
    <t>Přesun hmot pro podlahy z dlaždic, výšky do 6 m</t>
  </si>
  <si>
    <t>781101210RT4</t>
  </si>
  <si>
    <t xml:space="preserve">Penetrace podkladu pod obklady, penetrační nátěr </t>
  </si>
  <si>
    <t>781475120RT2</t>
  </si>
  <si>
    <t>Obklad vnitřní stěn keramický, do tmele 300 x 600 mm, (lep),(sp)</t>
  </si>
  <si>
    <t>2,1*(1,95*2+1,215*2)+(0,15*2,1*2)</t>
  </si>
  <si>
    <t>-0,6*1,97*2</t>
  </si>
  <si>
    <t>2,1*(1,02*2+1,215*2)</t>
  </si>
  <si>
    <t>-0,6*1,97</t>
  </si>
  <si>
    <t>2,1*(1,995*2+1,215*2)+(0,15*2,1*2)</t>
  </si>
  <si>
    <t>2,1*(1,6*2+2,5*2)</t>
  </si>
  <si>
    <t>2,1*(2,5*2+1,6*2)</t>
  </si>
  <si>
    <t>781491001RT1</t>
  </si>
  <si>
    <t xml:space="preserve">Montáž lišt elox. hliník k obkladům, včetně dodávky </t>
  </si>
  <si>
    <t>5978137</t>
  </si>
  <si>
    <t xml:space="preserve">Dodávka obkladu 300*600 mm keramická </t>
  </si>
  <si>
    <t>63,588*1,15</t>
  </si>
  <si>
    <t>998781201R00</t>
  </si>
  <si>
    <t>Přesun hmot pro obklady keramické, výšky do 6 m</t>
  </si>
  <si>
    <t>784191101R00</t>
  </si>
  <si>
    <t>Penetrace podkladu univerzální Primalex 1x</t>
  </si>
  <si>
    <t>784195112R00</t>
  </si>
  <si>
    <t>Malba Primalex Standard, bílá, bez penetrace, 2 x</t>
  </si>
  <si>
    <t>0,5*(1,95*2+1,215*2)</t>
  </si>
  <si>
    <t>0,5*(1,02*2+1,215*2)</t>
  </si>
  <si>
    <t>0,2*(1,995*2+1,215*2)</t>
  </si>
  <si>
    <t>0,6*(1,6*2+2,5*2)</t>
  </si>
  <si>
    <t>0,5*(2,5*2+1,6*2)</t>
  </si>
  <si>
    <t>M21-01</t>
  </si>
  <si>
    <t xml:space="preserve">Úprava elektroinstalace </t>
  </si>
  <si>
    <t>979011111R00</t>
  </si>
  <si>
    <t>Svislá doprava suti a vybour. hmot za 2.NP a 1.PP</t>
  </si>
  <si>
    <t>979086112R00</t>
  </si>
  <si>
    <t>Nakládání nebo překládání suti a vybouraných hmot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</si>
  <si>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</si>
  <si>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</si>
  <si>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</si>
  <si>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</si>
  <si>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</si>
  <si>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</si>
  <si>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</si>
  <si>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</si>
  <si>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979999999R00</t>
  </si>
  <si>
    <t>Poplatek za ukládku suť do 10 % příměsí (skup.170107)</t>
  </si>
  <si>
    <t>979093111R00</t>
  </si>
  <si>
    <t>Uložení suti na skládku bez zhutnění</t>
  </si>
  <si>
    <t>VRN-01</t>
  </si>
  <si>
    <t xml:space="preserve">Přesun stavebních kapacit, dopravné </t>
  </si>
  <si>
    <t>stěny svislé vytažení:</t>
  </si>
  <si>
    <t>Jedná se o vybourání stávajícího litinového potrubí a jeho výměnu za nové potrubí HT DN50-200.</t>
  </si>
  <si>
    <t/>
  </si>
  <si>
    <t>SUM</t>
  </si>
  <si>
    <t>Poznámky uchazeče k zadání</t>
  </si>
  <si>
    <t>POPUZIV</t>
  </si>
  <si>
    <t>END</t>
  </si>
  <si>
    <t>Demontáž zárubní dveřních ocelových, pl. do 2,5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</si>
</sst>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3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49" fontId="18" fillId="0" borderId="0" xfId="0" applyNumberFormat="1" applyFont="1" applyAlignment="1">
      <alignment wrapText="1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9" xfId="0" applyFont="1" applyBorder="1" applyAlignment="1">
      <alignment vertical="top" shrinkToFit="1"/>
    </xf>
    <xf numFmtId="16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9" xfId="0" applyNumberFormat="1" applyFont="1" applyFill="1" applyBorder="1" applyAlignment="1"/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0" fontId="8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1" fontId="0" fillId="0" borderId="6" xfId="0" applyNumberFormat="1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26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17" fillId="0" borderId="0" xfId="0" applyNumberFormat="1" applyFont="1" applyBorder="1" applyAlignment="1">
      <alignment vertical="top" wrapText="1" shrinkToFit="1"/>
    </xf>
    <xf numFmtId="4" fontId="17" fillId="0" borderId="34" xfId="0" applyNumberFormat="1" applyFont="1" applyBorder="1" applyAlignment="1">
      <alignment vertical="top" wrapText="1" shrinkToFi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</cellXfs>
  <cellStyles count="2">
    <cellStyle name="Normální" xfId="0" builtinId="0"/>
    <cellStyle name="normální 2" xfId="1" xr:uid="{13A8DB94-A449-46BE-96CB-7FC68B29AC5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C8761-8216-4FAD-9A59-88966BE46E05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5" t="s">
        <v>38</v>
      </c>
    </row>
    <row r="2" spans="1:7" ht="57.75" customHeight="1" x14ac:dyDescent="0.2">
      <c r="A2" s="194" t="s">
        <v>39</v>
      </c>
      <c r="B2" s="194"/>
      <c r="C2" s="194"/>
      <c r="D2" s="194"/>
      <c r="E2" s="194"/>
      <c r="F2" s="194"/>
      <c r="G2" s="194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E0036-0DFC-4E9B-BCC8-088F19470C40}">
  <sheetPr codeName="List5112">
    <tabColor rgb="FF66FF66"/>
  </sheetPr>
  <dimension ref="A1:O68"/>
  <sheetViews>
    <sheetView showGridLines="0" topLeftCell="B46" zoomScaleNormal="100" zoomScaleSheetLayoutView="75" workbookViewId="0">
      <selection activeCell="H32" sqref="H32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1" t="s">
        <v>36</v>
      </c>
      <c r="B1" s="222" t="s">
        <v>42</v>
      </c>
      <c r="C1" s="223"/>
      <c r="D1" s="223"/>
      <c r="E1" s="223"/>
      <c r="F1" s="223"/>
      <c r="G1" s="223"/>
      <c r="H1" s="223"/>
      <c r="I1" s="223"/>
      <c r="J1" s="224"/>
    </row>
    <row r="2" spans="1:15" ht="23.25" customHeight="1" x14ac:dyDescent="0.2">
      <c r="A2" s="4"/>
      <c r="B2" s="79" t="s">
        <v>40</v>
      </c>
      <c r="C2" s="80"/>
      <c r="D2" s="239" t="s">
        <v>45</v>
      </c>
      <c r="E2" s="240"/>
      <c r="F2" s="240"/>
      <c r="G2" s="240"/>
      <c r="H2" s="240"/>
      <c r="I2" s="240"/>
      <c r="J2" s="241"/>
      <c r="O2" s="2"/>
    </row>
    <row r="3" spans="1:15" ht="23.25" hidden="1" customHeight="1" x14ac:dyDescent="0.2">
      <c r="A3" s="4"/>
      <c r="B3" s="81" t="s">
        <v>43</v>
      </c>
      <c r="C3" s="82"/>
      <c r="D3" s="202"/>
      <c r="E3" s="203"/>
      <c r="F3" s="203"/>
      <c r="G3" s="203"/>
      <c r="H3" s="203"/>
      <c r="I3" s="203"/>
      <c r="J3" s="204"/>
    </row>
    <row r="4" spans="1:15" ht="23.25" hidden="1" customHeight="1" x14ac:dyDescent="0.2">
      <c r="A4" s="4"/>
      <c r="B4" s="83" t="s">
        <v>44</v>
      </c>
      <c r="C4" s="84"/>
      <c r="D4" s="85"/>
      <c r="E4" s="85"/>
      <c r="F4" s="86"/>
      <c r="G4" s="87"/>
      <c r="H4" s="86"/>
      <c r="I4" s="87"/>
      <c r="J4" s="88"/>
    </row>
    <row r="5" spans="1:15" ht="24" customHeight="1" x14ac:dyDescent="0.2">
      <c r="A5" s="4"/>
      <c r="B5" s="45" t="s">
        <v>21</v>
      </c>
      <c r="C5" s="5"/>
      <c r="D5" s="89" t="s">
        <v>46</v>
      </c>
      <c r="E5" s="25"/>
      <c r="F5" s="25"/>
      <c r="G5" s="25"/>
      <c r="H5" s="27" t="s">
        <v>33</v>
      </c>
      <c r="I5" s="89" t="s">
        <v>50</v>
      </c>
      <c r="J5" s="11"/>
    </row>
    <row r="6" spans="1:15" ht="15.75" customHeight="1" x14ac:dyDescent="0.2">
      <c r="A6" s="4"/>
      <c r="B6" s="39"/>
      <c r="C6" s="25"/>
      <c r="D6" s="89" t="s">
        <v>47</v>
      </c>
      <c r="E6" s="25"/>
      <c r="F6" s="25"/>
      <c r="G6" s="25"/>
      <c r="H6" s="27" t="s">
        <v>34</v>
      </c>
      <c r="I6" s="89" t="s">
        <v>51</v>
      </c>
      <c r="J6" s="11"/>
    </row>
    <row r="7" spans="1:15" ht="15.75" customHeight="1" x14ac:dyDescent="0.2">
      <c r="A7" s="4"/>
      <c r="B7" s="40"/>
      <c r="C7" s="90" t="s">
        <v>49</v>
      </c>
      <c r="D7" s="78" t="s">
        <v>48</v>
      </c>
      <c r="E7" s="32"/>
      <c r="F7" s="32"/>
      <c r="G7" s="32"/>
      <c r="H7" s="34"/>
      <c r="I7" s="32"/>
      <c r="J7" s="49"/>
    </row>
    <row r="8" spans="1:15" ht="24" hidden="1" customHeight="1" x14ac:dyDescent="0.2">
      <c r="A8" s="4"/>
      <c r="B8" s="45" t="s">
        <v>19</v>
      </c>
      <c r="C8" s="5"/>
      <c r="D8" s="33"/>
      <c r="E8" s="5"/>
      <c r="F8" s="5"/>
      <c r="G8" s="43"/>
      <c r="H8" s="27" t="s">
        <v>33</v>
      </c>
      <c r="I8" s="31"/>
      <c r="J8" s="11"/>
    </row>
    <row r="9" spans="1:15" ht="15.75" hidden="1" customHeight="1" x14ac:dyDescent="0.2">
      <c r="A9" s="4"/>
      <c r="B9" s="4"/>
      <c r="C9" s="5"/>
      <c r="D9" s="33"/>
      <c r="E9" s="5"/>
      <c r="F9" s="5"/>
      <c r="G9" s="43"/>
      <c r="H9" s="27" t="s">
        <v>34</v>
      </c>
      <c r="I9" s="31"/>
      <c r="J9" s="11"/>
    </row>
    <row r="10" spans="1:15" ht="15.75" hidden="1" customHeight="1" x14ac:dyDescent="0.2">
      <c r="A10" s="4"/>
      <c r="B10" s="50"/>
      <c r="C10" s="26"/>
      <c r="D10" s="44"/>
      <c r="E10" s="53"/>
      <c r="F10" s="53"/>
      <c r="G10" s="51"/>
      <c r="H10" s="51"/>
      <c r="I10" s="52"/>
      <c r="J10" s="49"/>
    </row>
    <row r="11" spans="1:15" ht="24" customHeight="1" x14ac:dyDescent="0.2">
      <c r="A11" s="4"/>
      <c r="B11" s="45" t="s">
        <v>18</v>
      </c>
      <c r="C11" s="5"/>
      <c r="D11" s="234"/>
      <c r="E11" s="234"/>
      <c r="F11" s="234"/>
      <c r="G11" s="234"/>
      <c r="H11" s="27" t="s">
        <v>33</v>
      </c>
      <c r="I11" s="92"/>
      <c r="J11" s="11"/>
    </row>
    <row r="12" spans="1:15" ht="15.75" customHeight="1" x14ac:dyDescent="0.2">
      <c r="A12" s="4"/>
      <c r="B12" s="39"/>
      <c r="C12" s="25"/>
      <c r="D12" s="219"/>
      <c r="E12" s="219"/>
      <c r="F12" s="219"/>
      <c r="G12" s="219"/>
      <c r="H12" s="27" t="s">
        <v>34</v>
      </c>
      <c r="I12" s="92"/>
      <c r="J12" s="11"/>
    </row>
    <row r="13" spans="1:15" ht="15.75" customHeight="1" x14ac:dyDescent="0.2">
      <c r="A13" s="4"/>
      <c r="B13" s="40"/>
      <c r="C13" s="91"/>
      <c r="D13" s="220"/>
      <c r="E13" s="220"/>
      <c r="F13" s="220"/>
      <c r="G13" s="220"/>
      <c r="H13" s="28"/>
      <c r="I13" s="32"/>
      <c r="J13" s="49"/>
    </row>
    <row r="14" spans="1:15" ht="24" hidden="1" customHeight="1" x14ac:dyDescent="0.2">
      <c r="A14" s="4"/>
      <c r="B14" s="64" t="s">
        <v>20</v>
      </c>
      <c r="C14" s="65"/>
      <c r="D14" s="66"/>
      <c r="E14" s="67"/>
      <c r="F14" s="67"/>
      <c r="G14" s="67"/>
      <c r="H14" s="68"/>
      <c r="I14" s="67"/>
      <c r="J14" s="69"/>
    </row>
    <row r="15" spans="1:15" ht="32.25" customHeight="1" x14ac:dyDescent="0.2">
      <c r="A15" s="4"/>
      <c r="B15" s="50" t="s">
        <v>31</v>
      </c>
      <c r="C15" s="70"/>
      <c r="D15" s="51"/>
      <c r="E15" s="242"/>
      <c r="F15" s="242"/>
      <c r="G15" s="215"/>
      <c r="H15" s="215"/>
      <c r="I15" s="215" t="s">
        <v>28</v>
      </c>
      <c r="J15" s="216"/>
    </row>
    <row r="16" spans="1:15" ht="23.25" customHeight="1" x14ac:dyDescent="0.2">
      <c r="A16" s="139" t="s">
        <v>23</v>
      </c>
      <c r="B16" s="140" t="s">
        <v>23</v>
      </c>
      <c r="C16" s="56"/>
      <c r="D16" s="57"/>
      <c r="E16" s="217"/>
      <c r="F16" s="218"/>
      <c r="G16" s="217"/>
      <c r="H16" s="218"/>
      <c r="I16" s="217">
        <f>SUMIF(F47:F64,A16,I47:I64)+SUMIF(F47:F64,"PSU",I47:I64)</f>
        <v>0</v>
      </c>
      <c r="J16" s="231"/>
    </row>
    <row r="17" spans="1:10" ht="23.25" customHeight="1" x14ac:dyDescent="0.2">
      <c r="A17" s="139" t="s">
        <v>24</v>
      </c>
      <c r="B17" s="140" t="s">
        <v>24</v>
      </c>
      <c r="C17" s="56"/>
      <c r="D17" s="57"/>
      <c r="E17" s="217"/>
      <c r="F17" s="218"/>
      <c r="G17" s="217"/>
      <c r="H17" s="218"/>
      <c r="I17" s="217">
        <f>SUMIF(F47:F64,A17,I47:I64)</f>
        <v>0</v>
      </c>
      <c r="J17" s="231"/>
    </row>
    <row r="18" spans="1:10" ht="23.25" customHeight="1" x14ac:dyDescent="0.2">
      <c r="A18" s="139" t="s">
        <v>25</v>
      </c>
      <c r="B18" s="140" t="s">
        <v>25</v>
      </c>
      <c r="C18" s="56"/>
      <c r="D18" s="57"/>
      <c r="E18" s="217"/>
      <c r="F18" s="218"/>
      <c r="G18" s="217"/>
      <c r="H18" s="218"/>
      <c r="I18" s="217">
        <f>SUMIF(F47:F64,A18,I47:I64)</f>
        <v>0</v>
      </c>
      <c r="J18" s="231"/>
    </row>
    <row r="19" spans="1:10" ht="23.25" customHeight="1" x14ac:dyDescent="0.2">
      <c r="A19" s="139" t="s">
        <v>92</v>
      </c>
      <c r="B19" s="140" t="s">
        <v>26</v>
      </c>
      <c r="C19" s="56"/>
      <c r="D19" s="57"/>
      <c r="E19" s="217"/>
      <c r="F19" s="218"/>
      <c r="G19" s="217"/>
      <c r="H19" s="218"/>
      <c r="I19" s="217">
        <f>SUMIF(F47:F64,A19,I47:I64)</f>
        <v>0</v>
      </c>
      <c r="J19" s="231"/>
    </row>
    <row r="20" spans="1:10" ht="23.25" customHeight="1" x14ac:dyDescent="0.2">
      <c r="A20" s="139" t="s">
        <v>91</v>
      </c>
      <c r="B20" s="140" t="s">
        <v>27</v>
      </c>
      <c r="C20" s="56"/>
      <c r="D20" s="57"/>
      <c r="E20" s="217"/>
      <c r="F20" s="218"/>
      <c r="G20" s="217"/>
      <c r="H20" s="218"/>
      <c r="I20" s="217">
        <f>SUMIF(F47:F64,A20,I47:I64)</f>
        <v>0</v>
      </c>
      <c r="J20" s="231"/>
    </row>
    <row r="21" spans="1:10" ht="23.25" customHeight="1" x14ac:dyDescent="0.2">
      <c r="A21" s="4"/>
      <c r="B21" s="72" t="s">
        <v>28</v>
      </c>
      <c r="C21" s="73"/>
      <c r="D21" s="74"/>
      <c r="E21" s="232"/>
      <c r="F21" s="233"/>
      <c r="G21" s="232"/>
      <c r="H21" s="233"/>
      <c r="I21" s="232">
        <f>SUM(I16:J20)</f>
        <v>0</v>
      </c>
      <c r="J21" s="238"/>
    </row>
    <row r="22" spans="1:10" ht="33" customHeight="1" x14ac:dyDescent="0.2">
      <c r="A22" s="4"/>
      <c r="B22" s="63" t="s">
        <v>32</v>
      </c>
      <c r="C22" s="56"/>
      <c r="D22" s="57"/>
      <c r="E22" s="62"/>
      <c r="F22" s="59"/>
      <c r="G22" s="48"/>
      <c r="H22" s="48"/>
      <c r="I22" s="48"/>
      <c r="J22" s="60"/>
    </row>
    <row r="23" spans="1:10" ht="23.25" customHeight="1" x14ac:dyDescent="0.2">
      <c r="A23" s="4"/>
      <c r="B23" s="55" t="s">
        <v>11</v>
      </c>
      <c r="C23" s="56"/>
      <c r="D23" s="57"/>
      <c r="E23" s="58">
        <v>12</v>
      </c>
      <c r="F23" s="59" t="s">
        <v>0</v>
      </c>
      <c r="G23" s="229">
        <f>ZakladDPHSniVypocet</f>
        <v>0</v>
      </c>
      <c r="H23" s="230"/>
      <c r="I23" s="230"/>
      <c r="J23" s="60" t="str">
        <f t="shared" ref="J23:J28" si="0">Mena</f>
        <v>CZK</v>
      </c>
    </row>
    <row r="24" spans="1:10" ht="23.25" customHeight="1" x14ac:dyDescent="0.2">
      <c r="A24" s="4"/>
      <c r="B24" s="55" t="s">
        <v>12</v>
      </c>
      <c r="C24" s="56"/>
      <c r="D24" s="57"/>
      <c r="E24" s="58">
        <f>SazbaDPH1</f>
        <v>12</v>
      </c>
      <c r="F24" s="59" t="s">
        <v>0</v>
      </c>
      <c r="G24" s="236">
        <f>ZakladDPHSni*SazbaDPH1/100</f>
        <v>0</v>
      </c>
      <c r="H24" s="237"/>
      <c r="I24" s="237"/>
      <c r="J24" s="60" t="str">
        <f t="shared" si="0"/>
        <v>CZK</v>
      </c>
    </row>
    <row r="25" spans="1:10" ht="23.25" customHeight="1" x14ac:dyDescent="0.2">
      <c r="A25" s="4"/>
      <c r="B25" s="55" t="s">
        <v>13</v>
      </c>
      <c r="C25" s="56"/>
      <c r="D25" s="57"/>
      <c r="E25" s="58">
        <v>21</v>
      </c>
      <c r="F25" s="59" t="s">
        <v>0</v>
      </c>
      <c r="G25" s="229">
        <f>ZakladDPHZaklVypocet</f>
        <v>0</v>
      </c>
      <c r="H25" s="230"/>
      <c r="I25" s="230"/>
      <c r="J25" s="60" t="str">
        <f t="shared" si="0"/>
        <v>CZK</v>
      </c>
    </row>
    <row r="26" spans="1:10" ht="23.25" customHeight="1" x14ac:dyDescent="0.2">
      <c r="A26" s="4"/>
      <c r="B26" s="47" t="s">
        <v>14</v>
      </c>
      <c r="C26" s="22"/>
      <c r="D26" s="18"/>
      <c r="E26" s="41">
        <f>SazbaDPH2</f>
        <v>21</v>
      </c>
      <c r="F26" s="42" t="s">
        <v>0</v>
      </c>
      <c r="G26" s="225">
        <f>ZakladDPHZakl*SazbaDPH2/100</f>
        <v>0</v>
      </c>
      <c r="H26" s="226"/>
      <c r="I26" s="226"/>
      <c r="J26" s="54" t="str">
        <f t="shared" si="0"/>
        <v>CZK</v>
      </c>
    </row>
    <row r="27" spans="1:10" ht="23.25" customHeight="1" thickBot="1" x14ac:dyDescent="0.25">
      <c r="A27" s="4"/>
      <c r="B27" s="46" t="s">
        <v>4</v>
      </c>
      <c r="C27" s="20"/>
      <c r="D27" s="23"/>
      <c r="E27" s="20"/>
      <c r="F27" s="21"/>
      <c r="G27" s="227">
        <f>0</f>
        <v>0</v>
      </c>
      <c r="H27" s="227"/>
      <c r="I27" s="227"/>
      <c r="J27" s="61" t="str">
        <f t="shared" si="0"/>
        <v>CZK</v>
      </c>
    </row>
    <row r="28" spans="1:10" ht="27.75" hidden="1" customHeight="1" thickBot="1" x14ac:dyDescent="0.25">
      <c r="A28" s="4"/>
      <c r="B28" s="111" t="s">
        <v>22</v>
      </c>
      <c r="C28" s="112"/>
      <c r="D28" s="112"/>
      <c r="E28" s="113"/>
      <c r="F28" s="114"/>
      <c r="G28" s="214">
        <f>ZakladDPHSniVypocet+ZakladDPHZaklVypocet</f>
        <v>0</v>
      </c>
      <c r="H28" s="214"/>
      <c r="I28" s="214"/>
      <c r="J28" s="115" t="str">
        <f t="shared" si="0"/>
        <v>CZK</v>
      </c>
    </row>
    <row r="29" spans="1:10" ht="27.75" customHeight="1" thickBot="1" x14ac:dyDescent="0.25">
      <c r="A29" s="4"/>
      <c r="B29" s="111" t="s">
        <v>35</v>
      </c>
      <c r="C29" s="116"/>
      <c r="D29" s="116"/>
      <c r="E29" s="116"/>
      <c r="F29" s="116"/>
      <c r="G29" s="228">
        <f>ZakladDPHSni+DPHSni+ZakladDPHZakl+DPHZakl+Zaokrouhleni</f>
        <v>0</v>
      </c>
      <c r="H29" s="228"/>
      <c r="I29" s="228"/>
      <c r="J29" s="117" t="s">
        <v>54</v>
      </c>
    </row>
    <row r="30" spans="1:10" ht="12.75" customHeight="1" x14ac:dyDescent="0.2">
      <c r="A30" s="4"/>
      <c r="B30" s="4"/>
      <c r="C30" s="5"/>
      <c r="D30" s="5"/>
      <c r="E30" s="5"/>
      <c r="F30" s="5"/>
      <c r="G30" s="43"/>
      <c r="H30" s="5"/>
      <c r="I30" s="43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3"/>
      <c r="H31" s="5"/>
      <c r="I31" s="43"/>
      <c r="J31" s="12"/>
    </row>
    <row r="32" spans="1:10" ht="18.75" customHeight="1" x14ac:dyDescent="0.2">
      <c r="A32" s="4"/>
      <c r="B32" s="24"/>
      <c r="C32" s="19" t="s">
        <v>10</v>
      </c>
      <c r="D32" s="37"/>
      <c r="E32" s="37"/>
      <c r="F32" s="19" t="s">
        <v>9</v>
      </c>
      <c r="G32" s="37"/>
      <c r="H32" s="38"/>
      <c r="I32" s="37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3"/>
      <c r="H33" s="5"/>
      <c r="I33" s="43"/>
      <c r="J33" s="12"/>
    </row>
    <row r="34" spans="1:10" s="35" customFormat="1" ht="18.75" customHeight="1" x14ac:dyDescent="0.2">
      <c r="A34" s="29"/>
      <c r="B34" s="29"/>
      <c r="C34" s="30"/>
      <c r="D34" s="221"/>
      <c r="E34" s="221"/>
      <c r="F34" s="30"/>
      <c r="G34" s="221"/>
      <c r="H34" s="221"/>
      <c r="I34" s="221"/>
      <c r="J34" s="36"/>
    </row>
    <row r="35" spans="1:10" ht="12.75" customHeight="1" x14ac:dyDescent="0.2">
      <c r="A35" s="4"/>
      <c r="B35" s="4"/>
      <c r="C35" s="5"/>
      <c r="D35" s="235" t="s">
        <v>2</v>
      </c>
      <c r="E35" s="235"/>
      <c r="F35" s="5"/>
      <c r="G35" s="43"/>
      <c r="H35" s="13" t="s">
        <v>3</v>
      </c>
      <c r="I35" s="43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5" t="s">
        <v>15</v>
      </c>
      <c r="C37" s="3"/>
      <c r="D37" s="3"/>
      <c r="E37" s="3"/>
      <c r="F37" s="103"/>
      <c r="G37" s="103"/>
      <c r="H37" s="103"/>
      <c r="I37" s="103"/>
      <c r="J37" s="3"/>
    </row>
    <row r="38" spans="1:10" ht="25.5" hidden="1" customHeight="1" x14ac:dyDescent="0.2">
      <c r="A38" s="95" t="s">
        <v>37</v>
      </c>
      <c r="B38" s="97" t="s">
        <v>16</v>
      </c>
      <c r="C38" s="98" t="s">
        <v>5</v>
      </c>
      <c r="D38" s="99"/>
      <c r="E38" s="99"/>
      <c r="F38" s="104" t="str">
        <f>B23</f>
        <v>Základ pro sníženou DPH</v>
      </c>
      <c r="G38" s="104" t="str">
        <f>B25</f>
        <v>Základ pro základní DPH</v>
      </c>
      <c r="H38" s="105" t="s">
        <v>17</v>
      </c>
      <c r="I38" s="105" t="s">
        <v>1</v>
      </c>
      <c r="J38" s="100" t="s">
        <v>0</v>
      </c>
    </row>
    <row r="39" spans="1:10" ht="25.5" hidden="1" customHeight="1" x14ac:dyDescent="0.2">
      <c r="A39" s="95">
        <v>1</v>
      </c>
      <c r="B39" s="101" t="s">
        <v>52</v>
      </c>
      <c r="C39" s="205" t="s">
        <v>45</v>
      </c>
      <c r="D39" s="206"/>
      <c r="E39" s="206"/>
      <c r="F39" s="106">
        <f>'Rozpočet Pol'!AC199</f>
        <v>0</v>
      </c>
      <c r="G39" s="107">
        <f>'Rozpočet Pol'!AD199</f>
        <v>0</v>
      </c>
      <c r="H39" s="108">
        <f>(F39*SazbaDPH1/100)+(G39*SazbaDPH2/100)</f>
        <v>0</v>
      </c>
      <c r="I39" s="108">
        <f>F39+G39+H39</f>
        <v>0</v>
      </c>
      <c r="J39" s="102" t="e">
        <f ca="1">IF(_xlfn.SINGLE(CenaCelkemVypocet)=0,"",I39/_xlfn.SINGLE(CenaCelkemVypocet)*100)</f>
        <v>#NAME?</v>
      </c>
    </row>
    <row r="40" spans="1:10" ht="25.5" hidden="1" customHeight="1" x14ac:dyDescent="0.2">
      <c r="A40" s="95"/>
      <c r="B40" s="207" t="s">
        <v>53</v>
      </c>
      <c r="C40" s="208"/>
      <c r="D40" s="208"/>
      <c r="E40" s="209"/>
      <c r="F40" s="109">
        <f>SUMIF(A39:A39,"=1",F39:F39)</f>
        <v>0</v>
      </c>
      <c r="G40" s="110">
        <f>SUMIF(A39:A39,"=1",G39:G39)</f>
        <v>0</v>
      </c>
      <c r="H40" s="110">
        <f>SUMIF(A39:A39,"=1",H39:H39)</f>
        <v>0</v>
      </c>
      <c r="I40" s="110">
        <f>SUMIF(A39:A39,"=1",I39:I39)</f>
        <v>0</v>
      </c>
      <c r="J40" s="96" t="e">
        <f ca="1">SUMIF(A39:A39,"=1",J39:J39)</f>
        <v>#NAME?</v>
      </c>
    </row>
    <row r="44" spans="1:10" ht="15.75" x14ac:dyDescent="0.25">
      <c r="B44" s="118" t="s">
        <v>55</v>
      </c>
    </row>
    <row r="46" spans="1:10" ht="25.5" customHeight="1" x14ac:dyDescent="0.2">
      <c r="A46" s="119"/>
      <c r="B46" s="123" t="s">
        <v>16</v>
      </c>
      <c r="C46" s="123" t="s">
        <v>5</v>
      </c>
      <c r="D46" s="124"/>
      <c r="E46" s="124"/>
      <c r="F46" s="127" t="s">
        <v>56</v>
      </c>
      <c r="G46" s="127"/>
      <c r="H46" s="127"/>
      <c r="I46" s="210" t="s">
        <v>28</v>
      </c>
      <c r="J46" s="210"/>
    </row>
    <row r="47" spans="1:10" ht="25.5" customHeight="1" x14ac:dyDescent="0.2">
      <c r="A47" s="120"/>
      <c r="B47" s="128" t="s">
        <v>57</v>
      </c>
      <c r="C47" s="212" t="s">
        <v>58</v>
      </c>
      <c r="D47" s="213"/>
      <c r="E47" s="213"/>
      <c r="F47" s="130" t="s">
        <v>23</v>
      </c>
      <c r="G47" s="131"/>
      <c r="H47" s="131"/>
      <c r="I47" s="211">
        <f>'Rozpočet Pol'!G8</f>
        <v>0</v>
      </c>
      <c r="J47" s="211"/>
    </row>
    <row r="48" spans="1:10" ht="25.5" customHeight="1" x14ac:dyDescent="0.2">
      <c r="A48" s="120"/>
      <c r="B48" s="122" t="s">
        <v>59</v>
      </c>
      <c r="C48" s="196" t="s">
        <v>60</v>
      </c>
      <c r="D48" s="197"/>
      <c r="E48" s="197"/>
      <c r="F48" s="132" t="s">
        <v>23</v>
      </c>
      <c r="G48" s="133"/>
      <c r="H48" s="133"/>
      <c r="I48" s="195">
        <f>'Rozpočet Pol'!G11</f>
        <v>0</v>
      </c>
      <c r="J48" s="195"/>
    </row>
    <row r="49" spans="1:10" ht="25.5" customHeight="1" x14ac:dyDescent="0.2">
      <c r="A49" s="120"/>
      <c r="B49" s="122" t="s">
        <v>61</v>
      </c>
      <c r="C49" s="196" t="s">
        <v>62</v>
      </c>
      <c r="D49" s="197"/>
      <c r="E49" s="197"/>
      <c r="F49" s="132" t="s">
        <v>23</v>
      </c>
      <c r="G49" s="133"/>
      <c r="H49" s="133"/>
      <c r="I49" s="195">
        <f>'Rozpočet Pol'!G15</f>
        <v>0</v>
      </c>
      <c r="J49" s="195"/>
    </row>
    <row r="50" spans="1:10" ht="25.5" customHeight="1" x14ac:dyDescent="0.2">
      <c r="A50" s="120"/>
      <c r="B50" s="122" t="s">
        <v>63</v>
      </c>
      <c r="C50" s="196" t="s">
        <v>64</v>
      </c>
      <c r="D50" s="197"/>
      <c r="E50" s="197"/>
      <c r="F50" s="132" t="s">
        <v>23</v>
      </c>
      <c r="G50" s="133"/>
      <c r="H50" s="133"/>
      <c r="I50" s="195">
        <f>'Rozpočet Pol'!G22</f>
        <v>0</v>
      </c>
      <c r="J50" s="195"/>
    </row>
    <row r="51" spans="1:10" ht="25.5" customHeight="1" x14ac:dyDescent="0.2">
      <c r="A51" s="120"/>
      <c r="B51" s="122" t="s">
        <v>65</v>
      </c>
      <c r="C51" s="196" t="s">
        <v>66</v>
      </c>
      <c r="D51" s="197"/>
      <c r="E51" s="197"/>
      <c r="F51" s="132" t="s">
        <v>23</v>
      </c>
      <c r="G51" s="133"/>
      <c r="H51" s="133"/>
      <c r="I51" s="195">
        <f>'Rozpočet Pol'!G25</f>
        <v>0</v>
      </c>
      <c r="J51" s="195"/>
    </row>
    <row r="52" spans="1:10" ht="25.5" customHeight="1" x14ac:dyDescent="0.2">
      <c r="A52" s="120"/>
      <c r="B52" s="122" t="s">
        <v>67</v>
      </c>
      <c r="C52" s="196" t="s">
        <v>68</v>
      </c>
      <c r="D52" s="197"/>
      <c r="E52" s="197"/>
      <c r="F52" s="132" t="s">
        <v>23</v>
      </c>
      <c r="G52" s="133"/>
      <c r="H52" s="133"/>
      <c r="I52" s="195">
        <f>'Rozpočet Pol'!G37</f>
        <v>0</v>
      </c>
      <c r="J52" s="195"/>
    </row>
    <row r="53" spans="1:10" ht="25.5" customHeight="1" x14ac:dyDescent="0.2">
      <c r="A53" s="120"/>
      <c r="B53" s="122" t="s">
        <v>69</v>
      </c>
      <c r="C53" s="196" t="s">
        <v>70</v>
      </c>
      <c r="D53" s="197"/>
      <c r="E53" s="197"/>
      <c r="F53" s="132" t="s">
        <v>23</v>
      </c>
      <c r="G53" s="133"/>
      <c r="H53" s="133"/>
      <c r="I53" s="195">
        <f>'Rozpočet Pol'!G80</f>
        <v>0</v>
      </c>
      <c r="J53" s="195"/>
    </row>
    <row r="54" spans="1:10" ht="25.5" customHeight="1" x14ac:dyDescent="0.2">
      <c r="A54" s="120"/>
      <c r="B54" s="122" t="s">
        <v>71</v>
      </c>
      <c r="C54" s="196" t="s">
        <v>72</v>
      </c>
      <c r="D54" s="197"/>
      <c r="E54" s="197"/>
      <c r="F54" s="132" t="s">
        <v>24</v>
      </c>
      <c r="G54" s="133"/>
      <c r="H54" s="133"/>
      <c r="I54" s="195">
        <f>'Rozpočet Pol'!G82</f>
        <v>0</v>
      </c>
      <c r="J54" s="195"/>
    </row>
    <row r="55" spans="1:10" ht="25.5" customHeight="1" x14ac:dyDescent="0.2">
      <c r="A55" s="120"/>
      <c r="B55" s="122" t="s">
        <v>73</v>
      </c>
      <c r="C55" s="196" t="s">
        <v>74</v>
      </c>
      <c r="D55" s="197"/>
      <c r="E55" s="197"/>
      <c r="F55" s="132" t="s">
        <v>24</v>
      </c>
      <c r="G55" s="133"/>
      <c r="H55" s="133"/>
      <c r="I55" s="195">
        <f>'Rozpočet Pol'!G111</f>
        <v>0</v>
      </c>
      <c r="J55" s="195"/>
    </row>
    <row r="56" spans="1:10" ht="25.5" customHeight="1" x14ac:dyDescent="0.2">
      <c r="A56" s="120"/>
      <c r="B56" s="122" t="s">
        <v>75</v>
      </c>
      <c r="C56" s="196" t="s">
        <v>76</v>
      </c>
      <c r="D56" s="197"/>
      <c r="E56" s="197"/>
      <c r="F56" s="132" t="s">
        <v>24</v>
      </c>
      <c r="G56" s="133"/>
      <c r="H56" s="133"/>
      <c r="I56" s="195">
        <f>'Rozpočet Pol'!G115</f>
        <v>0</v>
      </c>
      <c r="J56" s="195"/>
    </row>
    <row r="57" spans="1:10" ht="25.5" customHeight="1" x14ac:dyDescent="0.2">
      <c r="A57" s="120"/>
      <c r="B57" s="122" t="s">
        <v>77</v>
      </c>
      <c r="C57" s="196" t="s">
        <v>78</v>
      </c>
      <c r="D57" s="197"/>
      <c r="E57" s="197"/>
      <c r="F57" s="132" t="s">
        <v>24</v>
      </c>
      <c r="G57" s="133"/>
      <c r="H57" s="133"/>
      <c r="I57" s="195">
        <f>'Rozpočet Pol'!G117</f>
        <v>0</v>
      </c>
      <c r="J57" s="195"/>
    </row>
    <row r="58" spans="1:10" ht="25.5" customHeight="1" x14ac:dyDescent="0.2">
      <c r="A58" s="120"/>
      <c r="B58" s="122" t="s">
        <v>79</v>
      </c>
      <c r="C58" s="196" t="s">
        <v>80</v>
      </c>
      <c r="D58" s="197"/>
      <c r="E58" s="197"/>
      <c r="F58" s="132" t="s">
        <v>24</v>
      </c>
      <c r="G58" s="133"/>
      <c r="H58" s="133"/>
      <c r="I58" s="195">
        <f>'Rozpočet Pol'!G130</f>
        <v>0</v>
      </c>
      <c r="J58" s="195"/>
    </row>
    <row r="59" spans="1:10" ht="25.5" customHeight="1" x14ac:dyDescent="0.2">
      <c r="A59" s="120"/>
      <c r="B59" s="122" t="s">
        <v>81</v>
      </c>
      <c r="C59" s="196" t="s">
        <v>82</v>
      </c>
      <c r="D59" s="197"/>
      <c r="E59" s="197"/>
      <c r="F59" s="132" t="s">
        <v>24</v>
      </c>
      <c r="G59" s="133"/>
      <c r="H59" s="133"/>
      <c r="I59" s="195">
        <f>'Rozpočet Pol'!G134</f>
        <v>0</v>
      </c>
      <c r="J59" s="195"/>
    </row>
    <row r="60" spans="1:10" ht="25.5" customHeight="1" x14ac:dyDescent="0.2">
      <c r="A60" s="120"/>
      <c r="B60" s="122" t="s">
        <v>83</v>
      </c>
      <c r="C60" s="196" t="s">
        <v>84</v>
      </c>
      <c r="D60" s="197"/>
      <c r="E60" s="197"/>
      <c r="F60" s="132" t="s">
        <v>24</v>
      </c>
      <c r="G60" s="133"/>
      <c r="H60" s="133"/>
      <c r="I60" s="195">
        <f>'Rozpočet Pol'!G150</f>
        <v>0</v>
      </c>
      <c r="J60" s="195"/>
    </row>
    <row r="61" spans="1:10" ht="25.5" customHeight="1" x14ac:dyDescent="0.2">
      <c r="A61" s="120"/>
      <c r="B61" s="122" t="s">
        <v>85</v>
      </c>
      <c r="C61" s="196" t="s">
        <v>86</v>
      </c>
      <c r="D61" s="197"/>
      <c r="E61" s="197"/>
      <c r="F61" s="132" t="s">
        <v>24</v>
      </c>
      <c r="G61" s="133"/>
      <c r="H61" s="133"/>
      <c r="I61" s="195">
        <f>'Rozpočet Pol'!G172</f>
        <v>0</v>
      </c>
      <c r="J61" s="195"/>
    </row>
    <row r="62" spans="1:10" ht="25.5" customHeight="1" x14ac:dyDescent="0.2">
      <c r="A62" s="120"/>
      <c r="B62" s="122" t="s">
        <v>87</v>
      </c>
      <c r="C62" s="196" t="s">
        <v>88</v>
      </c>
      <c r="D62" s="197"/>
      <c r="E62" s="197"/>
      <c r="F62" s="132" t="s">
        <v>25</v>
      </c>
      <c r="G62" s="133"/>
      <c r="H62" s="133"/>
      <c r="I62" s="195">
        <f>'Rozpočet Pol'!G185</f>
        <v>0</v>
      </c>
      <c r="J62" s="195"/>
    </row>
    <row r="63" spans="1:10" ht="25.5" customHeight="1" x14ac:dyDescent="0.2">
      <c r="A63" s="120"/>
      <c r="B63" s="122" t="s">
        <v>89</v>
      </c>
      <c r="C63" s="196" t="s">
        <v>90</v>
      </c>
      <c r="D63" s="197"/>
      <c r="E63" s="197"/>
      <c r="F63" s="132" t="s">
        <v>23</v>
      </c>
      <c r="G63" s="133"/>
      <c r="H63" s="133"/>
      <c r="I63" s="195">
        <f>'Rozpočet Pol'!G187</f>
        <v>0</v>
      </c>
      <c r="J63" s="195"/>
    </row>
    <row r="64" spans="1:10" ht="25.5" customHeight="1" x14ac:dyDescent="0.2">
      <c r="A64" s="120"/>
      <c r="B64" s="129" t="s">
        <v>91</v>
      </c>
      <c r="C64" s="199" t="s">
        <v>27</v>
      </c>
      <c r="D64" s="200"/>
      <c r="E64" s="200"/>
      <c r="F64" s="134" t="s">
        <v>91</v>
      </c>
      <c r="G64" s="135"/>
      <c r="H64" s="135"/>
      <c r="I64" s="198">
        <f>'Rozpočet Pol'!G196</f>
        <v>0</v>
      </c>
      <c r="J64" s="198"/>
    </row>
    <row r="65" spans="1:10" ht="25.5" customHeight="1" x14ac:dyDescent="0.2">
      <c r="A65" s="121"/>
      <c r="B65" s="125" t="s">
        <v>1</v>
      </c>
      <c r="C65" s="125"/>
      <c r="D65" s="126"/>
      <c r="E65" s="126"/>
      <c r="F65" s="136"/>
      <c r="G65" s="137"/>
      <c r="H65" s="137"/>
      <c r="I65" s="201">
        <f>SUM(I47:I64)</f>
        <v>0</v>
      </c>
      <c r="J65" s="201"/>
    </row>
    <row r="66" spans="1:10" x14ac:dyDescent="0.2">
      <c r="F66" s="138"/>
      <c r="G66" s="94"/>
      <c r="H66" s="138"/>
      <c r="I66" s="94"/>
      <c r="J66" s="94"/>
    </row>
    <row r="67" spans="1:10" x14ac:dyDescent="0.2">
      <c r="F67" s="138"/>
      <c r="G67" s="94"/>
      <c r="H67" s="138"/>
      <c r="I67" s="94"/>
      <c r="J67" s="94"/>
    </row>
    <row r="68" spans="1:10" x14ac:dyDescent="0.2">
      <c r="F68" s="138"/>
      <c r="G68" s="94"/>
      <c r="H68" s="138"/>
      <c r="I68" s="94"/>
      <c r="J68" s="9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7">
    <mergeCell ref="G34:I34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D3:J3"/>
    <mergeCell ref="C39:E39"/>
    <mergeCell ref="B40:E40"/>
    <mergeCell ref="I46:J46"/>
    <mergeCell ref="I47:J47"/>
    <mergeCell ref="C47:E47"/>
    <mergeCell ref="G28:I28"/>
    <mergeCell ref="G15:H15"/>
    <mergeCell ref="I15:J15"/>
    <mergeCell ref="E16:F16"/>
    <mergeCell ref="D12:G12"/>
    <mergeCell ref="D13:G13"/>
    <mergeCell ref="D34:E34"/>
    <mergeCell ref="D35:E35"/>
    <mergeCell ref="G19:H19"/>
    <mergeCell ref="G20:H20"/>
    <mergeCell ref="I48:J48"/>
    <mergeCell ref="C48:E48"/>
    <mergeCell ref="I49:J49"/>
    <mergeCell ref="C49:E49"/>
    <mergeCell ref="I50:J50"/>
    <mergeCell ref="C50:E50"/>
    <mergeCell ref="I51:J51"/>
    <mergeCell ref="C51:E51"/>
    <mergeCell ref="I52:J52"/>
    <mergeCell ref="C52:E52"/>
    <mergeCell ref="I53:J53"/>
    <mergeCell ref="C53:E53"/>
    <mergeCell ref="I54:J54"/>
    <mergeCell ref="C54:E54"/>
    <mergeCell ref="I55:J55"/>
    <mergeCell ref="C55:E55"/>
    <mergeCell ref="I56:J56"/>
    <mergeCell ref="C56:E56"/>
    <mergeCell ref="I57:J57"/>
    <mergeCell ref="C57:E57"/>
    <mergeCell ref="I58:J58"/>
    <mergeCell ref="C58:E58"/>
    <mergeCell ref="I59:J59"/>
    <mergeCell ref="C59:E59"/>
    <mergeCell ref="I60:J60"/>
    <mergeCell ref="C60:E60"/>
    <mergeCell ref="I61:J61"/>
    <mergeCell ref="C61:E61"/>
    <mergeCell ref="I62:J62"/>
    <mergeCell ref="C62:E62"/>
    <mergeCell ref="I63:J63"/>
    <mergeCell ref="C63:E63"/>
    <mergeCell ref="I64:J64"/>
    <mergeCell ref="C64:E64"/>
    <mergeCell ref="I65:J65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A884C-0CF4-493D-BBC4-F8521B3D8A10}">
  <sheetPr codeName="List4">
    <tabColor rgb="FFFF9966"/>
  </sheetPr>
  <dimension ref="A1:G5"/>
  <sheetViews>
    <sheetView workbookViewId="0">
      <selection activeCell="A5" sqref="A5:IV5"/>
    </sheetView>
  </sheetViews>
  <sheetFormatPr defaultColWidth="9.140625"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43" t="s">
        <v>6</v>
      </c>
      <c r="B1" s="243"/>
      <c r="C1" s="244"/>
      <c r="D1" s="243"/>
      <c r="E1" s="243"/>
      <c r="F1" s="243"/>
      <c r="G1" s="243"/>
    </row>
    <row r="2" spans="1:7" ht="24.95" customHeight="1" x14ac:dyDescent="0.2">
      <c r="A2" s="77" t="s">
        <v>41</v>
      </c>
      <c r="B2" s="76"/>
      <c r="C2" s="245"/>
      <c r="D2" s="245"/>
      <c r="E2" s="245"/>
      <c r="F2" s="245"/>
      <c r="G2" s="246"/>
    </row>
    <row r="3" spans="1:7" ht="24.95" hidden="1" customHeight="1" x14ac:dyDescent="0.2">
      <c r="A3" s="77" t="s">
        <v>7</v>
      </c>
      <c r="B3" s="76"/>
      <c r="C3" s="245"/>
      <c r="D3" s="245"/>
      <c r="E3" s="245"/>
      <c r="F3" s="245"/>
      <c r="G3" s="246"/>
    </row>
    <row r="4" spans="1:7" ht="24.95" hidden="1" customHeight="1" x14ac:dyDescent="0.2">
      <c r="A4" s="77" t="s">
        <v>8</v>
      </c>
      <c r="B4" s="76"/>
      <c r="C4" s="245"/>
      <c r="D4" s="245"/>
      <c r="E4" s="245"/>
      <c r="F4" s="245"/>
      <c r="G4" s="246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BF114-D7F3-4A32-8A91-EB30B331ED5E}">
  <sheetPr>
    <outlinePr summaryBelow="0"/>
  </sheetPr>
  <dimension ref="A1:BH209"/>
  <sheetViews>
    <sheetView tabSelected="1" topLeftCell="A153" workbookViewId="0">
      <selection activeCell="Y112" sqref="Y112"/>
    </sheetView>
  </sheetViews>
  <sheetFormatPr defaultRowHeight="12.75" outlineLevelRow="1" x14ac:dyDescent="0.2"/>
  <cols>
    <col min="1" max="1" width="4.28515625" customWidth="1"/>
    <col min="2" max="2" width="14.42578125" style="93" customWidth="1"/>
    <col min="3" max="3" width="38.28515625" style="93" customWidth="1"/>
    <col min="4" max="4" width="4.7109375" customWidth="1"/>
    <col min="5" max="5" width="10.7109375" customWidth="1"/>
    <col min="6" max="6" width="9.85546875" customWidth="1"/>
    <col min="7" max="7" width="12.7109375" customWidth="1"/>
    <col min="8" max="21" width="0" hidden="1" customWidth="1"/>
    <col min="29" max="39" width="0" hidden="1" customWidth="1"/>
    <col min="53" max="53" width="73.42578125" customWidth="1"/>
  </cols>
  <sheetData>
    <row r="1" spans="1:60" ht="15.75" customHeight="1" x14ac:dyDescent="0.25">
      <c r="A1" s="266" t="s">
        <v>6</v>
      </c>
      <c r="B1" s="266"/>
      <c r="C1" s="266"/>
      <c r="D1" s="266"/>
      <c r="E1" s="266"/>
      <c r="F1" s="266"/>
      <c r="G1" s="266"/>
      <c r="AE1" t="s">
        <v>94</v>
      </c>
    </row>
    <row r="2" spans="1:60" ht="25.15" customHeight="1" x14ac:dyDescent="0.2">
      <c r="A2" s="143" t="s">
        <v>93</v>
      </c>
      <c r="B2" s="141"/>
      <c r="C2" s="267" t="s">
        <v>45</v>
      </c>
      <c r="D2" s="268"/>
      <c r="E2" s="268"/>
      <c r="F2" s="268"/>
      <c r="G2" s="269"/>
      <c r="AE2" t="s">
        <v>95</v>
      </c>
    </row>
    <row r="3" spans="1:60" ht="25.15" hidden="1" customHeight="1" x14ac:dyDescent="0.2">
      <c r="A3" s="144" t="s">
        <v>7</v>
      </c>
      <c r="B3" s="142"/>
      <c r="C3" s="270"/>
      <c r="D3" s="271"/>
      <c r="E3" s="271"/>
      <c r="F3" s="271"/>
      <c r="G3" s="272"/>
      <c r="AE3" t="s">
        <v>96</v>
      </c>
    </row>
    <row r="4" spans="1:60" ht="25.15" hidden="1" customHeight="1" x14ac:dyDescent="0.2">
      <c r="A4" s="144" t="s">
        <v>8</v>
      </c>
      <c r="B4" s="142"/>
      <c r="C4" s="270"/>
      <c r="D4" s="271"/>
      <c r="E4" s="271"/>
      <c r="F4" s="271"/>
      <c r="G4" s="272"/>
      <c r="AE4" t="s">
        <v>97</v>
      </c>
    </row>
    <row r="5" spans="1:60" hidden="1" x14ac:dyDescent="0.2">
      <c r="A5" s="145" t="s">
        <v>98</v>
      </c>
      <c r="B5" s="146"/>
      <c r="C5" s="147"/>
      <c r="D5" s="148"/>
      <c r="E5" s="148"/>
      <c r="F5" s="148"/>
      <c r="G5" s="149"/>
      <c r="AE5" t="s">
        <v>99</v>
      </c>
    </row>
    <row r="7" spans="1:60" ht="38.25" x14ac:dyDescent="0.2">
      <c r="A7" s="155" t="s">
        <v>100</v>
      </c>
      <c r="B7" s="156" t="s">
        <v>101</v>
      </c>
      <c r="C7" s="156" t="s">
        <v>102</v>
      </c>
      <c r="D7" s="155" t="s">
        <v>103</v>
      </c>
      <c r="E7" s="155" t="s">
        <v>104</v>
      </c>
      <c r="F7" s="150" t="s">
        <v>105</v>
      </c>
      <c r="G7" s="170" t="s">
        <v>28</v>
      </c>
      <c r="H7" s="171" t="s">
        <v>29</v>
      </c>
      <c r="I7" s="171" t="s">
        <v>106</v>
      </c>
      <c r="J7" s="171" t="s">
        <v>30</v>
      </c>
      <c r="K7" s="171" t="s">
        <v>107</v>
      </c>
      <c r="L7" s="171" t="s">
        <v>108</v>
      </c>
      <c r="M7" s="171" t="s">
        <v>109</v>
      </c>
      <c r="N7" s="171" t="s">
        <v>110</v>
      </c>
      <c r="O7" s="171" t="s">
        <v>111</v>
      </c>
      <c r="P7" s="171" t="s">
        <v>112</v>
      </c>
      <c r="Q7" s="171" t="s">
        <v>113</v>
      </c>
      <c r="R7" s="171" t="s">
        <v>114</v>
      </c>
      <c r="S7" s="171" t="s">
        <v>115</v>
      </c>
      <c r="T7" s="171" t="s">
        <v>116</v>
      </c>
      <c r="U7" s="158" t="s">
        <v>117</v>
      </c>
    </row>
    <row r="8" spans="1:60" x14ac:dyDescent="0.2">
      <c r="A8" s="172" t="s">
        <v>118</v>
      </c>
      <c r="B8" s="173" t="s">
        <v>57</v>
      </c>
      <c r="C8" s="174" t="s">
        <v>58</v>
      </c>
      <c r="D8" s="157"/>
      <c r="E8" s="175"/>
      <c r="F8" s="176"/>
      <c r="G8" s="176">
        <f>SUMIF(AE9:AE10,"&lt;&gt;NOR",G9:G10)</f>
        <v>0</v>
      </c>
      <c r="H8" s="176"/>
      <c r="I8" s="176">
        <f>SUM(I9:I10)</f>
        <v>0</v>
      </c>
      <c r="J8" s="176"/>
      <c r="K8" s="176">
        <f>SUM(K9:K10)</f>
        <v>0</v>
      </c>
      <c r="L8" s="176"/>
      <c r="M8" s="176">
        <f>SUM(M9:M10)</f>
        <v>0</v>
      </c>
      <c r="N8" s="157"/>
      <c r="O8" s="157">
        <f>SUM(O9:O10)</f>
        <v>0.46783000000000002</v>
      </c>
      <c r="P8" s="157"/>
      <c r="Q8" s="157">
        <f>SUM(Q9:Q10)</f>
        <v>0</v>
      </c>
      <c r="R8" s="157"/>
      <c r="S8" s="157"/>
      <c r="T8" s="172"/>
      <c r="U8" s="157">
        <f>SUM(U9:U10)</f>
        <v>2.59</v>
      </c>
      <c r="AE8" t="s">
        <v>119</v>
      </c>
    </row>
    <row r="9" spans="1:60" outlineLevel="1" x14ac:dyDescent="0.2">
      <c r="A9" s="152">
        <v>1</v>
      </c>
      <c r="B9" s="159" t="s">
        <v>120</v>
      </c>
      <c r="C9" s="188" t="s">
        <v>121</v>
      </c>
      <c r="D9" s="161" t="s">
        <v>122</v>
      </c>
      <c r="E9" s="165">
        <v>3.84</v>
      </c>
      <c r="F9" s="167">
        <f>H9+J9</f>
        <v>0</v>
      </c>
      <c r="G9" s="168">
        <f>ROUND(E9*F9,2)</f>
        <v>0</v>
      </c>
      <c r="H9" s="168"/>
      <c r="I9" s="168">
        <f>ROUND(E9*H9,2)</f>
        <v>0</v>
      </c>
      <c r="J9" s="168"/>
      <c r="K9" s="168">
        <f>ROUND(E9*J9,2)</f>
        <v>0</v>
      </c>
      <c r="L9" s="168">
        <v>21</v>
      </c>
      <c r="M9" s="168">
        <f>G9*(1+L9/100)</f>
        <v>0</v>
      </c>
      <c r="N9" s="161">
        <v>0.12182999999999999</v>
      </c>
      <c r="O9" s="161">
        <f>ROUND(E9*N9,5)</f>
        <v>0.46783000000000002</v>
      </c>
      <c r="P9" s="161">
        <v>0</v>
      </c>
      <c r="Q9" s="161">
        <f>ROUND(E9*P9,5)</f>
        <v>0</v>
      </c>
      <c r="R9" s="161"/>
      <c r="S9" s="161"/>
      <c r="T9" s="162">
        <v>0.67400000000000004</v>
      </c>
      <c r="U9" s="161">
        <f>ROUND(E9*T9,2)</f>
        <v>2.59</v>
      </c>
      <c r="V9" s="151"/>
      <c r="W9" s="151"/>
      <c r="X9" s="151"/>
      <c r="Y9" s="151"/>
      <c r="Z9" s="151"/>
      <c r="AA9" s="151"/>
      <c r="AB9" s="151"/>
      <c r="AC9" s="151"/>
      <c r="AD9" s="151"/>
      <c r="AE9" s="151" t="s">
        <v>123</v>
      </c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</row>
    <row r="10" spans="1:60" outlineLevel="1" x14ac:dyDescent="0.2">
      <c r="A10" s="152"/>
      <c r="B10" s="159"/>
      <c r="C10" s="247" t="s">
        <v>124</v>
      </c>
      <c r="D10" s="248"/>
      <c r="E10" s="249"/>
      <c r="F10" s="250"/>
      <c r="G10" s="251"/>
      <c r="H10" s="168"/>
      <c r="I10" s="168"/>
      <c r="J10" s="168"/>
      <c r="K10" s="168"/>
      <c r="L10" s="168"/>
      <c r="M10" s="168"/>
      <c r="N10" s="161"/>
      <c r="O10" s="161"/>
      <c r="P10" s="161"/>
      <c r="Q10" s="161"/>
      <c r="R10" s="161"/>
      <c r="S10" s="161"/>
      <c r="T10" s="162"/>
      <c r="U10" s="161"/>
      <c r="V10" s="151"/>
      <c r="W10" s="151"/>
      <c r="X10" s="151"/>
      <c r="Y10" s="151"/>
      <c r="Z10" s="151"/>
      <c r="AA10" s="151"/>
      <c r="AB10" s="151"/>
      <c r="AC10" s="151"/>
      <c r="AD10" s="151"/>
      <c r="AE10" s="151" t="s">
        <v>125</v>
      </c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4" t="str">
        <f>C10</f>
        <v>0,8*1,2*4</v>
      </c>
      <c r="BB10" s="151"/>
      <c r="BC10" s="151"/>
      <c r="BD10" s="151"/>
      <c r="BE10" s="151"/>
      <c r="BF10" s="151"/>
      <c r="BG10" s="151"/>
      <c r="BH10" s="151"/>
    </row>
    <row r="11" spans="1:60" x14ac:dyDescent="0.2">
      <c r="A11" s="153" t="s">
        <v>118</v>
      </c>
      <c r="B11" s="160" t="s">
        <v>59</v>
      </c>
      <c r="C11" s="189" t="s">
        <v>60</v>
      </c>
      <c r="D11" s="163"/>
      <c r="E11" s="166"/>
      <c r="F11" s="169"/>
      <c r="G11" s="169">
        <f>SUMIF(AE12:AE14,"&lt;&gt;NOR",G12:G14)</f>
        <v>0</v>
      </c>
      <c r="H11" s="169"/>
      <c r="I11" s="169">
        <f>SUM(I12:I14)</f>
        <v>0</v>
      </c>
      <c r="J11" s="169"/>
      <c r="K11" s="169">
        <f>SUM(K12:K14)</f>
        <v>0</v>
      </c>
      <c r="L11" s="169"/>
      <c r="M11" s="169">
        <f>SUM(M12:M14)</f>
        <v>0</v>
      </c>
      <c r="N11" s="163"/>
      <c r="O11" s="163">
        <f>SUM(O12:O14)</f>
        <v>1.58657</v>
      </c>
      <c r="P11" s="163"/>
      <c r="Q11" s="163">
        <f>SUM(Q12:Q14)</f>
        <v>0</v>
      </c>
      <c r="R11" s="163"/>
      <c r="S11" s="163"/>
      <c r="T11" s="164"/>
      <c r="U11" s="163">
        <f>SUM(U12:U14)</f>
        <v>23.53</v>
      </c>
      <c r="AE11" t="s">
        <v>119</v>
      </c>
    </row>
    <row r="12" spans="1:60" ht="22.5" outlineLevel="1" x14ac:dyDescent="0.2">
      <c r="A12" s="152">
        <v>2</v>
      </c>
      <c r="B12" s="159" t="s">
        <v>126</v>
      </c>
      <c r="C12" s="188" t="s">
        <v>127</v>
      </c>
      <c r="D12" s="161" t="s">
        <v>122</v>
      </c>
      <c r="E12" s="165">
        <v>63.59</v>
      </c>
      <c r="F12" s="167">
        <f>H12+J12</f>
        <v>0</v>
      </c>
      <c r="G12" s="168">
        <f>ROUND(E12*F12,2)</f>
        <v>0</v>
      </c>
      <c r="H12" s="168"/>
      <c r="I12" s="168">
        <f>ROUND(E12*H12,2)</f>
        <v>0</v>
      </c>
      <c r="J12" s="168"/>
      <c r="K12" s="168">
        <f>ROUND(E12*J12,2)</f>
        <v>0</v>
      </c>
      <c r="L12" s="168">
        <v>21</v>
      </c>
      <c r="M12" s="168">
        <f>G12*(1+L12/100)</f>
        <v>0</v>
      </c>
      <c r="N12" s="161">
        <v>2.495E-2</v>
      </c>
      <c r="O12" s="161">
        <f>ROUND(E12*N12,5)</f>
        <v>1.58657</v>
      </c>
      <c r="P12" s="161">
        <v>0</v>
      </c>
      <c r="Q12" s="161">
        <f>ROUND(E12*P12,5)</f>
        <v>0</v>
      </c>
      <c r="R12" s="161"/>
      <c r="S12" s="161"/>
      <c r="T12" s="162">
        <v>0.37</v>
      </c>
      <c r="U12" s="161">
        <f>ROUND(E12*T12,2)</f>
        <v>23.53</v>
      </c>
      <c r="V12" s="151"/>
      <c r="W12" s="151"/>
      <c r="X12" s="151"/>
      <c r="Y12" s="151"/>
      <c r="Z12" s="151"/>
      <c r="AA12" s="151"/>
      <c r="AB12" s="151"/>
      <c r="AC12" s="151"/>
      <c r="AD12" s="151"/>
      <c r="AE12" s="151" t="s">
        <v>123</v>
      </c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 outlineLevel="1" x14ac:dyDescent="0.2">
      <c r="A13" s="152"/>
      <c r="B13" s="159"/>
      <c r="C13" s="247" t="s">
        <v>128</v>
      </c>
      <c r="D13" s="248"/>
      <c r="E13" s="249"/>
      <c r="F13" s="250"/>
      <c r="G13" s="251"/>
      <c r="H13" s="168"/>
      <c r="I13" s="168"/>
      <c r="J13" s="168"/>
      <c r="K13" s="168"/>
      <c r="L13" s="168"/>
      <c r="M13" s="168"/>
      <c r="N13" s="161"/>
      <c r="O13" s="161"/>
      <c r="P13" s="161"/>
      <c r="Q13" s="161"/>
      <c r="R13" s="161"/>
      <c r="S13" s="161"/>
      <c r="T13" s="162"/>
      <c r="U13" s="161"/>
      <c r="V13" s="151"/>
      <c r="W13" s="151"/>
      <c r="X13" s="151"/>
      <c r="Y13" s="151"/>
      <c r="Z13" s="151"/>
      <c r="AA13" s="151"/>
      <c r="AB13" s="151"/>
      <c r="AC13" s="151"/>
      <c r="AD13" s="151"/>
      <c r="AE13" s="151" t="s">
        <v>125</v>
      </c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4" t="str">
        <f>C13</f>
        <v>pod nový obklad:</v>
      </c>
      <c r="BB13" s="151"/>
      <c r="BC13" s="151"/>
      <c r="BD13" s="151"/>
      <c r="BE13" s="151"/>
      <c r="BF13" s="151"/>
      <c r="BG13" s="151"/>
      <c r="BH13" s="151"/>
    </row>
    <row r="14" spans="1:60" outlineLevel="1" x14ac:dyDescent="0.2">
      <c r="A14" s="152"/>
      <c r="B14" s="159"/>
      <c r="C14" s="247" t="s">
        <v>129</v>
      </c>
      <c r="D14" s="248"/>
      <c r="E14" s="249"/>
      <c r="F14" s="250"/>
      <c r="G14" s="251"/>
      <c r="H14" s="168"/>
      <c r="I14" s="168"/>
      <c r="J14" s="168"/>
      <c r="K14" s="168"/>
      <c r="L14" s="168"/>
      <c r="M14" s="168"/>
      <c r="N14" s="161"/>
      <c r="O14" s="161"/>
      <c r="P14" s="161"/>
      <c r="Q14" s="161"/>
      <c r="R14" s="161"/>
      <c r="S14" s="161"/>
      <c r="T14" s="162"/>
      <c r="U14" s="161"/>
      <c r="V14" s="151"/>
      <c r="W14" s="151"/>
      <c r="X14" s="151"/>
      <c r="Y14" s="151"/>
      <c r="Z14" s="151"/>
      <c r="AA14" s="151"/>
      <c r="AB14" s="151"/>
      <c r="AC14" s="151"/>
      <c r="AD14" s="151"/>
      <c r="AE14" s="151" t="s">
        <v>125</v>
      </c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4" t="str">
        <f>C14</f>
        <v>63,59</v>
      </c>
      <c r="BB14" s="151"/>
      <c r="BC14" s="151"/>
      <c r="BD14" s="151"/>
      <c r="BE14" s="151"/>
      <c r="BF14" s="151"/>
      <c r="BG14" s="151"/>
      <c r="BH14" s="151"/>
    </row>
    <row r="15" spans="1:60" x14ac:dyDescent="0.2">
      <c r="A15" s="153" t="s">
        <v>118</v>
      </c>
      <c r="B15" s="160" t="s">
        <v>61</v>
      </c>
      <c r="C15" s="189" t="s">
        <v>62</v>
      </c>
      <c r="D15" s="163"/>
      <c r="E15" s="166"/>
      <c r="F15" s="169"/>
      <c r="G15" s="169">
        <f>SUMIF(AE16:AE21,"&lt;&gt;NOR",G16:G21)</f>
        <v>0</v>
      </c>
      <c r="H15" s="169"/>
      <c r="I15" s="169">
        <f>SUM(I16:I21)</f>
        <v>0</v>
      </c>
      <c r="J15" s="169"/>
      <c r="K15" s="169">
        <f>SUM(K16:K21)</f>
        <v>0</v>
      </c>
      <c r="L15" s="169"/>
      <c r="M15" s="169">
        <f>SUM(M16:M21)</f>
        <v>0</v>
      </c>
      <c r="N15" s="163"/>
      <c r="O15" s="163">
        <f>SUM(O16:O21)</f>
        <v>1.3565100000000001</v>
      </c>
      <c r="P15" s="163"/>
      <c r="Q15" s="163">
        <f>SUM(Q16:Q21)</f>
        <v>0</v>
      </c>
      <c r="R15" s="163"/>
      <c r="S15" s="163"/>
      <c r="T15" s="164"/>
      <c r="U15" s="163">
        <f>SUM(U16:U21)</f>
        <v>7.65</v>
      </c>
      <c r="AE15" t="s">
        <v>119</v>
      </c>
    </row>
    <row r="16" spans="1:60" outlineLevel="1" x14ac:dyDescent="0.2">
      <c r="A16" s="152">
        <v>3</v>
      </c>
      <c r="B16" s="159" t="s">
        <v>130</v>
      </c>
      <c r="C16" s="188" t="s">
        <v>131</v>
      </c>
      <c r="D16" s="161" t="s">
        <v>132</v>
      </c>
      <c r="E16" s="165">
        <v>0.35</v>
      </c>
      <c r="F16" s="167">
        <f>H16+J16</f>
        <v>0</v>
      </c>
      <c r="G16" s="168">
        <f>ROUND(E16*F16,2)</f>
        <v>0</v>
      </c>
      <c r="H16" s="168"/>
      <c r="I16" s="168">
        <f>ROUND(E16*H16,2)</f>
        <v>0</v>
      </c>
      <c r="J16" s="168"/>
      <c r="K16" s="168">
        <f>ROUND(E16*J16,2)</f>
        <v>0</v>
      </c>
      <c r="L16" s="168">
        <v>21</v>
      </c>
      <c r="M16" s="168">
        <f>G16*(1+L16/100)</f>
        <v>0</v>
      </c>
      <c r="N16" s="161">
        <v>1.919</v>
      </c>
      <c r="O16" s="161">
        <f>ROUND(E16*N16,5)</f>
        <v>0.67164999999999997</v>
      </c>
      <c r="P16" s="161">
        <v>0</v>
      </c>
      <c r="Q16" s="161">
        <f>ROUND(E16*P16,5)</f>
        <v>0</v>
      </c>
      <c r="R16" s="161"/>
      <c r="S16" s="161"/>
      <c r="T16" s="162">
        <v>2.58</v>
      </c>
      <c r="U16" s="161">
        <f>ROUND(E16*T16,2)</f>
        <v>0.9</v>
      </c>
      <c r="V16" s="151"/>
      <c r="W16" s="151"/>
      <c r="X16" s="151"/>
      <c r="Y16" s="151"/>
      <c r="Z16" s="151"/>
      <c r="AA16" s="151"/>
      <c r="AB16" s="151"/>
      <c r="AC16" s="151"/>
      <c r="AD16" s="151"/>
      <c r="AE16" s="151" t="s">
        <v>123</v>
      </c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</row>
    <row r="17" spans="1:60" outlineLevel="1" x14ac:dyDescent="0.2">
      <c r="A17" s="152"/>
      <c r="B17" s="159"/>
      <c r="C17" s="247" t="s">
        <v>133</v>
      </c>
      <c r="D17" s="248"/>
      <c r="E17" s="249"/>
      <c r="F17" s="250"/>
      <c r="G17" s="251"/>
      <c r="H17" s="168"/>
      <c r="I17" s="168"/>
      <c r="J17" s="168"/>
      <c r="K17" s="168"/>
      <c r="L17" s="168"/>
      <c r="M17" s="168"/>
      <c r="N17" s="161"/>
      <c r="O17" s="161"/>
      <c r="P17" s="161"/>
      <c r="Q17" s="161"/>
      <c r="R17" s="161"/>
      <c r="S17" s="161"/>
      <c r="T17" s="162"/>
      <c r="U17" s="161"/>
      <c r="V17" s="151"/>
      <c r="W17" s="151"/>
      <c r="X17" s="151"/>
      <c r="Y17" s="151"/>
      <c r="Z17" s="151"/>
      <c r="AA17" s="151"/>
      <c r="AB17" s="151"/>
      <c r="AC17" s="151"/>
      <c r="AD17" s="151"/>
      <c r="AE17" s="151" t="s">
        <v>125</v>
      </c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4" t="str">
        <f>C17</f>
        <v>14,4*0,12*0,2</v>
      </c>
      <c r="BB17" s="151"/>
      <c r="BC17" s="151"/>
      <c r="BD17" s="151"/>
      <c r="BE17" s="151"/>
      <c r="BF17" s="151"/>
      <c r="BG17" s="151"/>
      <c r="BH17" s="151"/>
    </row>
    <row r="18" spans="1:60" outlineLevel="1" x14ac:dyDescent="0.2">
      <c r="A18" s="152"/>
      <c r="B18" s="159"/>
      <c r="C18" s="247" t="s">
        <v>134</v>
      </c>
      <c r="D18" s="248"/>
      <c r="E18" s="249"/>
      <c r="F18" s="250"/>
      <c r="G18" s="251"/>
      <c r="H18" s="168"/>
      <c r="I18" s="168"/>
      <c r="J18" s="168"/>
      <c r="K18" s="168"/>
      <c r="L18" s="168"/>
      <c r="M18" s="168"/>
      <c r="N18" s="161"/>
      <c r="O18" s="161"/>
      <c r="P18" s="161"/>
      <c r="Q18" s="161"/>
      <c r="R18" s="161"/>
      <c r="S18" s="161"/>
      <c r="T18" s="162"/>
      <c r="U18" s="161"/>
      <c r="V18" s="151"/>
      <c r="W18" s="151"/>
      <c r="X18" s="151"/>
      <c r="Y18" s="151"/>
      <c r="Z18" s="151"/>
      <c r="AA18" s="151"/>
      <c r="AB18" s="151"/>
      <c r="AC18" s="151"/>
      <c r="AD18" s="151"/>
      <c r="AE18" s="151" t="s">
        <v>125</v>
      </c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4" t="str">
        <f>C18</f>
        <v>Nová mazanina v místech prostupu kanalizačního potrubí</v>
      </c>
      <c r="BB18" s="151"/>
      <c r="BC18" s="151"/>
      <c r="BD18" s="151"/>
      <c r="BE18" s="151"/>
      <c r="BF18" s="151"/>
      <c r="BG18" s="151"/>
      <c r="BH18" s="151"/>
    </row>
    <row r="19" spans="1:60" ht="22.5" outlineLevel="1" x14ac:dyDescent="0.2">
      <c r="A19" s="152">
        <v>4</v>
      </c>
      <c r="B19" s="159" t="s">
        <v>135</v>
      </c>
      <c r="C19" s="188" t="s">
        <v>136</v>
      </c>
      <c r="D19" s="161" t="s">
        <v>122</v>
      </c>
      <c r="E19" s="165">
        <v>14.4</v>
      </c>
      <c r="F19" s="167">
        <f>H19+J19</f>
        <v>0</v>
      </c>
      <c r="G19" s="168">
        <f>ROUND(E19*F19,2)</f>
        <v>0</v>
      </c>
      <c r="H19" s="168"/>
      <c r="I19" s="168">
        <f>ROUND(E19*H19,2)</f>
        <v>0</v>
      </c>
      <c r="J19" s="168"/>
      <c r="K19" s="168">
        <f>ROUND(E19*J19,2)</f>
        <v>0</v>
      </c>
      <c r="L19" s="168">
        <v>21</v>
      </c>
      <c r="M19" s="168">
        <f>G19*(1+L19/100)</f>
        <v>0</v>
      </c>
      <c r="N19" s="161">
        <v>4.7300000000000002E-2</v>
      </c>
      <c r="O19" s="161">
        <f>ROUND(E19*N19,5)</f>
        <v>0.68111999999999995</v>
      </c>
      <c r="P19" s="161">
        <v>0</v>
      </c>
      <c r="Q19" s="161">
        <f>ROUND(E19*P19,5)</f>
        <v>0</v>
      </c>
      <c r="R19" s="161"/>
      <c r="S19" s="161"/>
      <c r="T19" s="162">
        <v>0.32850000000000001</v>
      </c>
      <c r="U19" s="161">
        <f>ROUND(E19*T19,2)</f>
        <v>4.7300000000000004</v>
      </c>
      <c r="V19" s="151"/>
      <c r="W19" s="151"/>
      <c r="X19" s="151"/>
      <c r="Y19" s="151"/>
      <c r="Z19" s="151"/>
      <c r="AA19" s="151"/>
      <c r="AB19" s="151"/>
      <c r="AC19" s="151"/>
      <c r="AD19" s="151"/>
      <c r="AE19" s="151" t="s">
        <v>123</v>
      </c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</row>
    <row r="20" spans="1:60" outlineLevel="1" x14ac:dyDescent="0.2">
      <c r="A20" s="152">
        <v>5</v>
      </c>
      <c r="B20" s="159" t="s">
        <v>137</v>
      </c>
      <c r="C20" s="188" t="s">
        <v>138</v>
      </c>
      <c r="D20" s="161" t="s">
        <v>122</v>
      </c>
      <c r="E20" s="165">
        <v>14.4</v>
      </c>
      <c r="F20" s="167">
        <f>H20+J20</f>
        <v>0</v>
      </c>
      <c r="G20" s="168">
        <f>ROUND(E20*F20,2)</f>
        <v>0</v>
      </c>
      <c r="H20" s="168"/>
      <c r="I20" s="168">
        <f>ROUND(E20*H20,2)</f>
        <v>0</v>
      </c>
      <c r="J20" s="168"/>
      <c r="K20" s="168">
        <f>ROUND(E20*J20,2)</f>
        <v>0</v>
      </c>
      <c r="L20" s="168">
        <v>21</v>
      </c>
      <c r="M20" s="168">
        <f>G20*(1+L20/100)</f>
        <v>0</v>
      </c>
      <c r="N20" s="161">
        <v>2.5999999999999998E-4</v>
      </c>
      <c r="O20" s="161">
        <f>ROUND(E20*N20,5)</f>
        <v>3.7399999999999998E-3</v>
      </c>
      <c r="P20" s="161">
        <v>0</v>
      </c>
      <c r="Q20" s="161">
        <f>ROUND(E20*P20,5)</f>
        <v>0</v>
      </c>
      <c r="R20" s="161"/>
      <c r="S20" s="161"/>
      <c r="T20" s="162">
        <v>0.09</v>
      </c>
      <c r="U20" s="161">
        <f>ROUND(E20*T20,2)</f>
        <v>1.3</v>
      </c>
      <c r="V20" s="151"/>
      <c r="W20" s="151"/>
      <c r="X20" s="151"/>
      <c r="Y20" s="151"/>
      <c r="Z20" s="151"/>
      <c r="AA20" s="151"/>
      <c r="AB20" s="151"/>
      <c r="AC20" s="151"/>
      <c r="AD20" s="151"/>
      <c r="AE20" s="151" t="s">
        <v>123</v>
      </c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</row>
    <row r="21" spans="1:60" outlineLevel="1" x14ac:dyDescent="0.2">
      <c r="A21" s="152">
        <v>6</v>
      </c>
      <c r="B21" s="159" t="s">
        <v>139</v>
      </c>
      <c r="C21" s="188" t="s">
        <v>140</v>
      </c>
      <c r="D21" s="161" t="s">
        <v>122</v>
      </c>
      <c r="E21" s="165">
        <v>14.4</v>
      </c>
      <c r="F21" s="167">
        <f>H21+J21</f>
        <v>0</v>
      </c>
      <c r="G21" s="168">
        <f>ROUND(E21*F21,2)</f>
        <v>0</v>
      </c>
      <c r="H21" s="168"/>
      <c r="I21" s="168">
        <f>ROUND(E21*H21,2)</f>
        <v>0</v>
      </c>
      <c r="J21" s="168"/>
      <c r="K21" s="168">
        <f>ROUND(E21*J21,2)</f>
        <v>0</v>
      </c>
      <c r="L21" s="168">
        <v>21</v>
      </c>
      <c r="M21" s="168">
        <f>G21*(1+L21/100)</f>
        <v>0</v>
      </c>
      <c r="N21" s="161">
        <v>0</v>
      </c>
      <c r="O21" s="161">
        <f>ROUND(E21*N21,5)</f>
        <v>0</v>
      </c>
      <c r="P21" s="161">
        <v>0</v>
      </c>
      <c r="Q21" s="161">
        <f>ROUND(E21*P21,5)</f>
        <v>0</v>
      </c>
      <c r="R21" s="161"/>
      <c r="S21" s="161"/>
      <c r="T21" s="162">
        <v>0.05</v>
      </c>
      <c r="U21" s="161">
        <f>ROUND(E21*T21,2)</f>
        <v>0.72</v>
      </c>
      <c r="V21" s="151"/>
      <c r="W21" s="151"/>
      <c r="X21" s="151"/>
      <c r="Y21" s="151"/>
      <c r="Z21" s="151"/>
      <c r="AA21" s="151"/>
      <c r="AB21" s="151"/>
      <c r="AC21" s="151"/>
      <c r="AD21" s="151"/>
      <c r="AE21" s="151" t="s">
        <v>123</v>
      </c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</row>
    <row r="22" spans="1:60" x14ac:dyDescent="0.2">
      <c r="A22" s="153" t="s">
        <v>118</v>
      </c>
      <c r="B22" s="160" t="s">
        <v>63</v>
      </c>
      <c r="C22" s="189" t="s">
        <v>64</v>
      </c>
      <c r="D22" s="163"/>
      <c r="E22" s="166"/>
      <c r="F22" s="169"/>
      <c r="G22" s="169">
        <f>SUMIF(AE23:AE24,"&lt;&gt;NOR",G23:G24)</f>
        <v>0</v>
      </c>
      <c r="H22" s="169"/>
      <c r="I22" s="169">
        <f>SUM(I23:I24)</f>
        <v>0</v>
      </c>
      <c r="J22" s="169"/>
      <c r="K22" s="169">
        <f>SUM(K23:K24)</f>
        <v>0</v>
      </c>
      <c r="L22" s="169"/>
      <c r="M22" s="169">
        <f>SUM(M23:M24)</f>
        <v>0</v>
      </c>
      <c r="N22" s="163"/>
      <c r="O22" s="163">
        <f>SUM(O23:O24)</f>
        <v>2.308E-2</v>
      </c>
      <c r="P22" s="163"/>
      <c r="Q22" s="163">
        <f>SUM(Q23:Q24)</f>
        <v>0</v>
      </c>
      <c r="R22" s="163"/>
      <c r="S22" s="163"/>
      <c r="T22" s="164"/>
      <c r="U22" s="163">
        <f>SUM(U23:U24)</f>
        <v>3.38</v>
      </c>
      <c r="AE22" t="s">
        <v>119</v>
      </c>
    </row>
    <row r="23" spans="1:60" outlineLevel="1" x14ac:dyDescent="0.2">
      <c r="A23" s="152">
        <v>7</v>
      </c>
      <c r="B23" s="159" t="s">
        <v>141</v>
      </c>
      <c r="C23" s="188" t="s">
        <v>142</v>
      </c>
      <c r="D23" s="161" t="s">
        <v>122</v>
      </c>
      <c r="E23" s="165">
        <v>19.077000000000002</v>
      </c>
      <c r="F23" s="167">
        <f>H23+J23</f>
        <v>0</v>
      </c>
      <c r="G23" s="168">
        <f>ROUND(E23*F23,2)</f>
        <v>0</v>
      </c>
      <c r="H23" s="168"/>
      <c r="I23" s="168">
        <f>ROUND(E23*H23,2)</f>
        <v>0</v>
      </c>
      <c r="J23" s="168"/>
      <c r="K23" s="168">
        <f>ROUND(E23*J23,2)</f>
        <v>0</v>
      </c>
      <c r="L23" s="168">
        <v>21</v>
      </c>
      <c r="M23" s="168">
        <f>G23*(1+L23/100)</f>
        <v>0</v>
      </c>
      <c r="N23" s="161">
        <v>1.2099999999999999E-3</v>
      </c>
      <c r="O23" s="161">
        <f>ROUND(E23*N23,5)</f>
        <v>2.308E-2</v>
      </c>
      <c r="P23" s="161">
        <v>0</v>
      </c>
      <c r="Q23" s="161">
        <f>ROUND(E23*P23,5)</f>
        <v>0</v>
      </c>
      <c r="R23" s="161"/>
      <c r="S23" s="161"/>
      <c r="T23" s="162">
        <v>0.17699999999999999</v>
      </c>
      <c r="U23" s="161">
        <f>ROUND(E23*T23,2)</f>
        <v>3.38</v>
      </c>
      <c r="V23" s="151"/>
      <c r="W23" s="151"/>
      <c r="X23" s="151"/>
      <c r="Y23" s="151"/>
      <c r="Z23" s="151"/>
      <c r="AA23" s="151"/>
      <c r="AB23" s="151"/>
      <c r="AC23" s="151"/>
      <c r="AD23" s="151"/>
      <c r="AE23" s="151" t="s">
        <v>123</v>
      </c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</row>
    <row r="24" spans="1:60" outlineLevel="1" x14ac:dyDescent="0.2">
      <c r="A24" s="152"/>
      <c r="B24" s="159"/>
      <c r="C24" s="247" t="s">
        <v>143</v>
      </c>
      <c r="D24" s="248"/>
      <c r="E24" s="249"/>
      <c r="F24" s="250"/>
      <c r="G24" s="251"/>
      <c r="H24" s="168"/>
      <c r="I24" s="168"/>
      <c r="J24" s="168"/>
      <c r="K24" s="168"/>
      <c r="L24" s="168"/>
      <c r="M24" s="168"/>
      <c r="N24" s="161"/>
      <c r="O24" s="161"/>
      <c r="P24" s="161"/>
      <c r="Q24" s="161"/>
      <c r="R24" s="161"/>
      <c r="S24" s="161"/>
      <c r="T24" s="162"/>
      <c r="U24" s="161"/>
      <c r="V24" s="151"/>
      <c r="W24" s="151"/>
      <c r="X24" s="151"/>
      <c r="Y24" s="151"/>
      <c r="Z24" s="151"/>
      <c r="AA24" s="151"/>
      <c r="AB24" s="151"/>
      <c r="AC24" s="151"/>
      <c r="AD24" s="151"/>
      <c r="AE24" s="151" t="s">
        <v>125</v>
      </c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4" t="str">
        <f>C24</f>
        <v>63,59*0,3</v>
      </c>
      <c r="BB24" s="151"/>
      <c r="BC24" s="151"/>
      <c r="BD24" s="151"/>
      <c r="BE24" s="151"/>
      <c r="BF24" s="151"/>
      <c r="BG24" s="151"/>
      <c r="BH24" s="151"/>
    </row>
    <row r="25" spans="1:60" x14ac:dyDescent="0.2">
      <c r="A25" s="153" t="s">
        <v>118</v>
      </c>
      <c r="B25" s="160" t="s">
        <v>65</v>
      </c>
      <c r="C25" s="189" t="s">
        <v>66</v>
      </c>
      <c r="D25" s="163"/>
      <c r="E25" s="166"/>
      <c r="F25" s="169"/>
      <c r="G25" s="169">
        <f>SUMIF(AE26:AE36,"&lt;&gt;NOR",G26:G36)</f>
        <v>0</v>
      </c>
      <c r="H25" s="169"/>
      <c r="I25" s="169">
        <f>SUM(I26:I36)</f>
        <v>0</v>
      </c>
      <c r="J25" s="169"/>
      <c r="K25" s="169">
        <f>SUM(K26:K36)</f>
        <v>0</v>
      </c>
      <c r="L25" s="169"/>
      <c r="M25" s="169">
        <f>SUM(M26:M36)</f>
        <v>0</v>
      </c>
      <c r="N25" s="163"/>
      <c r="O25" s="163">
        <f>SUM(O26:O36)</f>
        <v>5.8E-4</v>
      </c>
      <c r="P25" s="163"/>
      <c r="Q25" s="163">
        <f>SUM(Q26:Q36)</f>
        <v>0</v>
      </c>
      <c r="R25" s="163"/>
      <c r="S25" s="163"/>
      <c r="T25" s="164"/>
      <c r="U25" s="163">
        <f>SUM(U26:U36)</f>
        <v>4.4400000000000004</v>
      </c>
      <c r="AE25" t="s">
        <v>119</v>
      </c>
    </row>
    <row r="26" spans="1:60" outlineLevel="1" x14ac:dyDescent="0.2">
      <c r="A26" s="152">
        <v>8</v>
      </c>
      <c r="B26" s="159" t="s">
        <v>144</v>
      </c>
      <c r="C26" s="188" t="s">
        <v>145</v>
      </c>
      <c r="D26" s="161" t="s">
        <v>122</v>
      </c>
      <c r="E26" s="165">
        <v>14.4</v>
      </c>
      <c r="F26" s="167">
        <f>H26+J26</f>
        <v>0</v>
      </c>
      <c r="G26" s="168">
        <f>ROUND(E26*F26,2)</f>
        <v>0</v>
      </c>
      <c r="H26" s="168"/>
      <c r="I26" s="168">
        <f>ROUND(E26*H26,2)</f>
        <v>0</v>
      </c>
      <c r="J26" s="168"/>
      <c r="K26" s="168">
        <f>ROUND(E26*J26,2)</f>
        <v>0</v>
      </c>
      <c r="L26" s="168">
        <v>21</v>
      </c>
      <c r="M26" s="168">
        <f>G26*(1+L26/100)</f>
        <v>0</v>
      </c>
      <c r="N26" s="161">
        <v>4.0000000000000003E-5</v>
      </c>
      <c r="O26" s="161">
        <f>ROUND(E26*N26,5)</f>
        <v>5.8E-4</v>
      </c>
      <c r="P26" s="161">
        <v>0</v>
      </c>
      <c r="Q26" s="161">
        <f>ROUND(E26*P26,5)</f>
        <v>0</v>
      </c>
      <c r="R26" s="161"/>
      <c r="S26" s="161"/>
      <c r="T26" s="162">
        <v>0.308</v>
      </c>
      <c r="U26" s="161">
        <f>ROUND(E26*T26,2)</f>
        <v>4.4400000000000004</v>
      </c>
      <c r="V26" s="151"/>
      <c r="W26" s="151"/>
      <c r="X26" s="151"/>
      <c r="Y26" s="151"/>
      <c r="Z26" s="151"/>
      <c r="AA26" s="151"/>
      <c r="AB26" s="151"/>
      <c r="AC26" s="151"/>
      <c r="AD26" s="151"/>
      <c r="AE26" s="151" t="s">
        <v>123</v>
      </c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</row>
    <row r="27" spans="1:60" outlineLevel="1" x14ac:dyDescent="0.2">
      <c r="A27" s="152"/>
      <c r="B27" s="159"/>
      <c r="C27" s="247" t="s">
        <v>146</v>
      </c>
      <c r="D27" s="248"/>
      <c r="E27" s="249"/>
      <c r="F27" s="250"/>
      <c r="G27" s="251"/>
      <c r="H27" s="168"/>
      <c r="I27" s="168"/>
      <c r="J27" s="168"/>
      <c r="K27" s="168"/>
      <c r="L27" s="168"/>
      <c r="M27" s="168"/>
      <c r="N27" s="161"/>
      <c r="O27" s="161"/>
      <c r="P27" s="161"/>
      <c r="Q27" s="161"/>
      <c r="R27" s="161"/>
      <c r="S27" s="161"/>
      <c r="T27" s="162"/>
      <c r="U27" s="161"/>
      <c r="V27" s="151"/>
      <c r="W27" s="151"/>
      <c r="X27" s="151"/>
      <c r="Y27" s="151"/>
      <c r="Z27" s="151"/>
      <c r="AA27" s="151"/>
      <c r="AB27" s="151"/>
      <c r="AC27" s="151"/>
      <c r="AD27" s="151"/>
      <c r="AE27" s="151" t="s">
        <v>125</v>
      </c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4" t="str">
        <f t="shared" ref="BA27:BA36" si="0">C27</f>
        <v>2.07:</v>
      </c>
      <c r="BB27" s="151"/>
      <c r="BC27" s="151"/>
      <c r="BD27" s="151"/>
      <c r="BE27" s="151"/>
      <c r="BF27" s="151"/>
      <c r="BG27" s="151"/>
      <c r="BH27" s="151"/>
    </row>
    <row r="28" spans="1:60" outlineLevel="1" x14ac:dyDescent="0.2">
      <c r="A28" s="152"/>
      <c r="B28" s="159"/>
      <c r="C28" s="247" t="s">
        <v>147</v>
      </c>
      <c r="D28" s="248"/>
      <c r="E28" s="249"/>
      <c r="F28" s="250"/>
      <c r="G28" s="251"/>
      <c r="H28" s="168"/>
      <c r="I28" s="168"/>
      <c r="J28" s="168"/>
      <c r="K28" s="168"/>
      <c r="L28" s="168"/>
      <c r="M28" s="168"/>
      <c r="N28" s="161"/>
      <c r="O28" s="161"/>
      <c r="P28" s="161"/>
      <c r="Q28" s="161"/>
      <c r="R28" s="161"/>
      <c r="S28" s="161"/>
      <c r="T28" s="162"/>
      <c r="U28" s="161"/>
      <c r="V28" s="151"/>
      <c r="W28" s="151"/>
      <c r="X28" s="151"/>
      <c r="Y28" s="151"/>
      <c r="Z28" s="151"/>
      <c r="AA28" s="151"/>
      <c r="AB28" s="151"/>
      <c r="AC28" s="151"/>
      <c r="AD28" s="151"/>
      <c r="AE28" s="151" t="s">
        <v>125</v>
      </c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4" t="str">
        <f t="shared" si="0"/>
        <v>2,37</v>
      </c>
      <c r="BB28" s="151"/>
      <c r="BC28" s="151"/>
      <c r="BD28" s="151"/>
      <c r="BE28" s="151"/>
      <c r="BF28" s="151"/>
      <c r="BG28" s="151"/>
      <c r="BH28" s="151"/>
    </row>
    <row r="29" spans="1:60" outlineLevel="1" x14ac:dyDescent="0.2">
      <c r="A29" s="152"/>
      <c r="B29" s="159"/>
      <c r="C29" s="247" t="s">
        <v>148</v>
      </c>
      <c r="D29" s="248"/>
      <c r="E29" s="249"/>
      <c r="F29" s="250"/>
      <c r="G29" s="251"/>
      <c r="H29" s="168"/>
      <c r="I29" s="168"/>
      <c r="J29" s="168"/>
      <c r="K29" s="168"/>
      <c r="L29" s="168"/>
      <c r="M29" s="168"/>
      <c r="N29" s="161"/>
      <c r="O29" s="161"/>
      <c r="P29" s="161"/>
      <c r="Q29" s="161"/>
      <c r="R29" s="161"/>
      <c r="S29" s="161"/>
      <c r="T29" s="162"/>
      <c r="U29" s="161"/>
      <c r="V29" s="151"/>
      <c r="W29" s="151"/>
      <c r="X29" s="151"/>
      <c r="Y29" s="151"/>
      <c r="Z29" s="151"/>
      <c r="AA29" s="151"/>
      <c r="AB29" s="151"/>
      <c r="AC29" s="151"/>
      <c r="AD29" s="151"/>
      <c r="AE29" s="151" t="s">
        <v>125</v>
      </c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4" t="str">
        <f t="shared" si="0"/>
        <v>2.08:</v>
      </c>
      <c r="BB29" s="151"/>
      <c r="BC29" s="151"/>
      <c r="BD29" s="151"/>
      <c r="BE29" s="151"/>
      <c r="BF29" s="151"/>
      <c r="BG29" s="151"/>
      <c r="BH29" s="151"/>
    </row>
    <row r="30" spans="1:60" outlineLevel="1" x14ac:dyDescent="0.2">
      <c r="A30" s="152"/>
      <c r="B30" s="159"/>
      <c r="C30" s="247" t="s">
        <v>149</v>
      </c>
      <c r="D30" s="248"/>
      <c r="E30" s="249"/>
      <c r="F30" s="250"/>
      <c r="G30" s="251"/>
      <c r="H30" s="168"/>
      <c r="I30" s="168"/>
      <c r="J30" s="168"/>
      <c r="K30" s="168"/>
      <c r="L30" s="168"/>
      <c r="M30" s="168"/>
      <c r="N30" s="161"/>
      <c r="O30" s="161"/>
      <c r="P30" s="161"/>
      <c r="Q30" s="161"/>
      <c r="R30" s="161"/>
      <c r="S30" s="161"/>
      <c r="T30" s="162"/>
      <c r="U30" s="161"/>
      <c r="V30" s="151"/>
      <c r="W30" s="151"/>
      <c r="X30" s="151"/>
      <c r="Y30" s="151"/>
      <c r="Z30" s="151"/>
      <c r="AA30" s="151"/>
      <c r="AB30" s="151"/>
      <c r="AC30" s="151"/>
      <c r="AD30" s="151"/>
      <c r="AE30" s="151" t="s">
        <v>125</v>
      </c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4" t="str">
        <f t="shared" si="0"/>
        <v>1,24</v>
      </c>
      <c r="BB30" s="151"/>
      <c r="BC30" s="151"/>
      <c r="BD30" s="151"/>
      <c r="BE30" s="151"/>
      <c r="BF30" s="151"/>
      <c r="BG30" s="151"/>
      <c r="BH30" s="151"/>
    </row>
    <row r="31" spans="1:60" outlineLevel="1" x14ac:dyDescent="0.2">
      <c r="A31" s="152"/>
      <c r="B31" s="159"/>
      <c r="C31" s="247" t="s">
        <v>150</v>
      </c>
      <c r="D31" s="248"/>
      <c r="E31" s="249"/>
      <c r="F31" s="250"/>
      <c r="G31" s="251"/>
      <c r="H31" s="168"/>
      <c r="I31" s="168"/>
      <c r="J31" s="168"/>
      <c r="K31" s="168"/>
      <c r="L31" s="168"/>
      <c r="M31" s="168"/>
      <c r="N31" s="161"/>
      <c r="O31" s="161"/>
      <c r="P31" s="161"/>
      <c r="Q31" s="161"/>
      <c r="R31" s="161"/>
      <c r="S31" s="161"/>
      <c r="T31" s="162"/>
      <c r="U31" s="161"/>
      <c r="V31" s="151"/>
      <c r="W31" s="151"/>
      <c r="X31" s="151"/>
      <c r="Y31" s="151"/>
      <c r="Z31" s="151"/>
      <c r="AA31" s="151"/>
      <c r="AB31" s="151"/>
      <c r="AC31" s="151"/>
      <c r="AD31" s="151"/>
      <c r="AE31" s="151" t="s">
        <v>125</v>
      </c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4" t="str">
        <f t="shared" si="0"/>
        <v>2.09:</v>
      </c>
      <c r="BB31" s="151"/>
      <c r="BC31" s="151"/>
      <c r="BD31" s="151"/>
      <c r="BE31" s="151"/>
      <c r="BF31" s="151"/>
      <c r="BG31" s="151"/>
      <c r="BH31" s="151"/>
    </row>
    <row r="32" spans="1:60" outlineLevel="1" x14ac:dyDescent="0.2">
      <c r="A32" s="152"/>
      <c r="B32" s="159"/>
      <c r="C32" s="247" t="s">
        <v>151</v>
      </c>
      <c r="D32" s="248"/>
      <c r="E32" s="249"/>
      <c r="F32" s="250"/>
      <c r="G32" s="251"/>
      <c r="H32" s="168"/>
      <c r="I32" s="168"/>
      <c r="J32" s="168"/>
      <c r="K32" s="168"/>
      <c r="L32" s="168"/>
      <c r="M32" s="168"/>
      <c r="N32" s="161"/>
      <c r="O32" s="161"/>
      <c r="P32" s="161"/>
      <c r="Q32" s="161"/>
      <c r="R32" s="161"/>
      <c r="S32" s="161"/>
      <c r="T32" s="162"/>
      <c r="U32" s="161"/>
      <c r="V32" s="151"/>
      <c r="W32" s="151"/>
      <c r="X32" s="151"/>
      <c r="Y32" s="151"/>
      <c r="Z32" s="151"/>
      <c r="AA32" s="151"/>
      <c r="AB32" s="151"/>
      <c r="AC32" s="151"/>
      <c r="AD32" s="151"/>
      <c r="AE32" s="151" t="s">
        <v>125</v>
      </c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4" t="str">
        <f t="shared" si="0"/>
        <v>2,34</v>
      </c>
      <c r="BB32" s="151"/>
      <c r="BC32" s="151"/>
      <c r="BD32" s="151"/>
      <c r="BE32" s="151"/>
      <c r="BF32" s="151"/>
      <c r="BG32" s="151"/>
      <c r="BH32" s="151"/>
    </row>
    <row r="33" spans="1:60" outlineLevel="1" x14ac:dyDescent="0.2">
      <c r="A33" s="152"/>
      <c r="B33" s="159"/>
      <c r="C33" s="247" t="s">
        <v>152</v>
      </c>
      <c r="D33" s="248"/>
      <c r="E33" s="249"/>
      <c r="F33" s="250"/>
      <c r="G33" s="251"/>
      <c r="H33" s="168"/>
      <c r="I33" s="168"/>
      <c r="J33" s="168"/>
      <c r="K33" s="168"/>
      <c r="L33" s="168"/>
      <c r="M33" s="168"/>
      <c r="N33" s="161"/>
      <c r="O33" s="161"/>
      <c r="P33" s="161"/>
      <c r="Q33" s="161"/>
      <c r="R33" s="161"/>
      <c r="S33" s="161"/>
      <c r="T33" s="162"/>
      <c r="U33" s="161"/>
      <c r="V33" s="151"/>
      <c r="W33" s="151"/>
      <c r="X33" s="151"/>
      <c r="Y33" s="151"/>
      <c r="Z33" s="151"/>
      <c r="AA33" s="151"/>
      <c r="AB33" s="151"/>
      <c r="AC33" s="151"/>
      <c r="AD33" s="151"/>
      <c r="AE33" s="151" t="s">
        <v>125</v>
      </c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4" t="str">
        <f t="shared" si="0"/>
        <v>2.10:</v>
      </c>
      <c r="BB33" s="151"/>
      <c r="BC33" s="151"/>
      <c r="BD33" s="151"/>
      <c r="BE33" s="151"/>
      <c r="BF33" s="151"/>
      <c r="BG33" s="151"/>
      <c r="BH33" s="151"/>
    </row>
    <row r="34" spans="1:60" outlineLevel="1" x14ac:dyDescent="0.2">
      <c r="A34" s="152"/>
      <c r="B34" s="159"/>
      <c r="C34" s="247" t="s">
        <v>153</v>
      </c>
      <c r="D34" s="248"/>
      <c r="E34" s="249"/>
      <c r="F34" s="250"/>
      <c r="G34" s="251"/>
      <c r="H34" s="168"/>
      <c r="I34" s="168"/>
      <c r="J34" s="168"/>
      <c r="K34" s="168"/>
      <c r="L34" s="168"/>
      <c r="M34" s="168"/>
      <c r="N34" s="161"/>
      <c r="O34" s="161"/>
      <c r="P34" s="161"/>
      <c r="Q34" s="161"/>
      <c r="R34" s="161"/>
      <c r="S34" s="161"/>
      <c r="T34" s="162"/>
      <c r="U34" s="161"/>
      <c r="V34" s="151"/>
      <c r="W34" s="151"/>
      <c r="X34" s="151"/>
      <c r="Y34" s="151"/>
      <c r="Z34" s="151"/>
      <c r="AA34" s="151"/>
      <c r="AB34" s="151"/>
      <c r="AC34" s="151"/>
      <c r="AD34" s="151"/>
      <c r="AE34" s="151" t="s">
        <v>125</v>
      </c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4" t="str">
        <f t="shared" si="0"/>
        <v>4,23</v>
      </c>
      <c r="BB34" s="151"/>
      <c r="BC34" s="151"/>
      <c r="BD34" s="151"/>
      <c r="BE34" s="151"/>
      <c r="BF34" s="151"/>
      <c r="BG34" s="151"/>
      <c r="BH34" s="151"/>
    </row>
    <row r="35" spans="1:60" outlineLevel="1" x14ac:dyDescent="0.2">
      <c r="A35" s="152"/>
      <c r="B35" s="159"/>
      <c r="C35" s="247" t="s">
        <v>154</v>
      </c>
      <c r="D35" s="248"/>
      <c r="E35" s="249"/>
      <c r="F35" s="250"/>
      <c r="G35" s="251"/>
      <c r="H35" s="168"/>
      <c r="I35" s="168"/>
      <c r="J35" s="168"/>
      <c r="K35" s="168"/>
      <c r="L35" s="168"/>
      <c r="M35" s="168"/>
      <c r="N35" s="161"/>
      <c r="O35" s="161"/>
      <c r="P35" s="161"/>
      <c r="Q35" s="161"/>
      <c r="R35" s="161"/>
      <c r="S35" s="161"/>
      <c r="T35" s="162"/>
      <c r="U35" s="161"/>
      <c r="V35" s="151"/>
      <c r="W35" s="151"/>
      <c r="X35" s="151"/>
      <c r="Y35" s="151"/>
      <c r="Z35" s="151"/>
      <c r="AA35" s="151"/>
      <c r="AB35" s="151"/>
      <c r="AC35" s="151"/>
      <c r="AD35" s="151"/>
      <c r="AE35" s="151" t="s">
        <v>125</v>
      </c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4" t="str">
        <f t="shared" si="0"/>
        <v>2.11:</v>
      </c>
      <c r="BB35" s="151"/>
      <c r="BC35" s="151"/>
      <c r="BD35" s="151"/>
      <c r="BE35" s="151"/>
      <c r="BF35" s="151"/>
      <c r="BG35" s="151"/>
      <c r="BH35" s="151"/>
    </row>
    <row r="36" spans="1:60" outlineLevel="1" x14ac:dyDescent="0.2">
      <c r="A36" s="152"/>
      <c r="B36" s="159"/>
      <c r="C36" s="247" t="s">
        <v>155</v>
      </c>
      <c r="D36" s="248"/>
      <c r="E36" s="249"/>
      <c r="F36" s="250"/>
      <c r="G36" s="251"/>
      <c r="H36" s="168"/>
      <c r="I36" s="168"/>
      <c r="J36" s="168"/>
      <c r="K36" s="168"/>
      <c r="L36" s="168"/>
      <c r="M36" s="168"/>
      <c r="N36" s="161"/>
      <c r="O36" s="161"/>
      <c r="P36" s="161"/>
      <c r="Q36" s="161"/>
      <c r="R36" s="161"/>
      <c r="S36" s="161"/>
      <c r="T36" s="162"/>
      <c r="U36" s="161"/>
      <c r="V36" s="151"/>
      <c r="W36" s="151"/>
      <c r="X36" s="151"/>
      <c r="Y36" s="151"/>
      <c r="Z36" s="151"/>
      <c r="AA36" s="151"/>
      <c r="AB36" s="151"/>
      <c r="AC36" s="151"/>
      <c r="AD36" s="151"/>
      <c r="AE36" s="151" t="s">
        <v>125</v>
      </c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4" t="str">
        <f t="shared" si="0"/>
        <v>4,22</v>
      </c>
      <c r="BB36" s="151"/>
      <c r="BC36" s="151"/>
      <c r="BD36" s="151"/>
      <c r="BE36" s="151"/>
      <c r="BF36" s="151"/>
      <c r="BG36" s="151"/>
      <c r="BH36" s="151"/>
    </row>
    <row r="37" spans="1:60" x14ac:dyDescent="0.2">
      <c r="A37" s="153" t="s">
        <v>118</v>
      </c>
      <c r="B37" s="160" t="s">
        <v>67</v>
      </c>
      <c r="C37" s="189" t="s">
        <v>68</v>
      </c>
      <c r="D37" s="163"/>
      <c r="E37" s="166"/>
      <c r="F37" s="169"/>
      <c r="G37" s="169">
        <f>SUMIF(AE38:AE79,"&lt;&gt;NOR",G38:G79)</f>
        <v>0</v>
      </c>
      <c r="H37" s="169"/>
      <c r="I37" s="169">
        <f>SUM(I38:I79)</f>
        <v>0</v>
      </c>
      <c r="J37" s="169"/>
      <c r="K37" s="169">
        <f>SUM(K38:K79)</f>
        <v>0</v>
      </c>
      <c r="L37" s="169"/>
      <c r="M37" s="169">
        <f>SUM(M38:M79)</f>
        <v>0</v>
      </c>
      <c r="N37" s="163"/>
      <c r="O37" s="163">
        <f>SUM(O38:O79)</f>
        <v>6.7140000000000005E-2</v>
      </c>
      <c r="P37" s="163"/>
      <c r="Q37" s="163">
        <f>SUM(Q38:Q79)</f>
        <v>6.2132500000000004</v>
      </c>
      <c r="R37" s="163"/>
      <c r="S37" s="163"/>
      <c r="T37" s="164"/>
      <c r="U37" s="163">
        <f>SUM(U38:U79)</f>
        <v>37.799999999999997</v>
      </c>
      <c r="AE37" t="s">
        <v>119</v>
      </c>
    </row>
    <row r="38" spans="1:60" ht="22.5" outlineLevel="1" x14ac:dyDescent="0.2">
      <c r="A38" s="152">
        <v>9</v>
      </c>
      <c r="B38" s="159" t="s">
        <v>156</v>
      </c>
      <c r="C38" s="188" t="s">
        <v>157</v>
      </c>
      <c r="D38" s="161" t="s">
        <v>132</v>
      </c>
      <c r="E38" s="165">
        <v>0.432</v>
      </c>
      <c r="F38" s="167">
        <f>H38+J38</f>
        <v>0</v>
      </c>
      <c r="G38" s="168">
        <f>ROUND(E38*F38,2)</f>
        <v>0</v>
      </c>
      <c r="H38" s="168"/>
      <c r="I38" s="168">
        <f>ROUND(E38*H38,2)</f>
        <v>0</v>
      </c>
      <c r="J38" s="168"/>
      <c r="K38" s="168">
        <f>ROUND(E38*J38,2)</f>
        <v>0</v>
      </c>
      <c r="L38" s="168">
        <v>21</v>
      </c>
      <c r="M38" s="168">
        <f>G38*(1+L38/100)</f>
        <v>0</v>
      </c>
      <c r="N38" s="161">
        <v>0</v>
      </c>
      <c r="O38" s="161">
        <f>ROUND(E38*N38,5)</f>
        <v>0</v>
      </c>
      <c r="P38" s="161">
        <v>2.2000000000000002</v>
      </c>
      <c r="Q38" s="161">
        <f>ROUND(E38*P38,5)</f>
        <v>0.95040000000000002</v>
      </c>
      <c r="R38" s="161"/>
      <c r="S38" s="161"/>
      <c r="T38" s="162">
        <v>11.085000000000001</v>
      </c>
      <c r="U38" s="161">
        <f>ROUND(E38*T38,2)</f>
        <v>4.79</v>
      </c>
      <c r="V38" s="151"/>
      <c r="W38" s="151"/>
      <c r="X38" s="151"/>
      <c r="Y38" s="151"/>
      <c r="Z38" s="151"/>
      <c r="AA38" s="151"/>
      <c r="AB38" s="151"/>
      <c r="AC38" s="151"/>
      <c r="AD38" s="151"/>
      <c r="AE38" s="151" t="s">
        <v>123</v>
      </c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</row>
    <row r="39" spans="1:60" outlineLevel="1" x14ac:dyDescent="0.2">
      <c r="A39" s="152"/>
      <c r="B39" s="159"/>
      <c r="C39" s="247" t="s">
        <v>158</v>
      </c>
      <c r="D39" s="248"/>
      <c r="E39" s="249"/>
      <c r="F39" s="250"/>
      <c r="G39" s="251"/>
      <c r="H39" s="168"/>
      <c r="I39" s="168"/>
      <c r="J39" s="168"/>
      <c r="K39" s="168"/>
      <c r="L39" s="168"/>
      <c r="M39" s="168"/>
      <c r="N39" s="161"/>
      <c r="O39" s="161"/>
      <c r="P39" s="161"/>
      <c r="Q39" s="161"/>
      <c r="R39" s="161"/>
      <c r="S39" s="161"/>
      <c r="T39" s="162"/>
      <c r="U39" s="161"/>
      <c r="V39" s="151"/>
      <c r="W39" s="151"/>
      <c r="X39" s="151"/>
      <c r="Y39" s="151"/>
      <c r="Z39" s="151"/>
      <c r="AA39" s="151"/>
      <c r="AB39" s="151"/>
      <c r="AC39" s="151"/>
      <c r="AD39" s="151"/>
      <c r="AE39" s="151" t="s">
        <v>125</v>
      </c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4" t="str">
        <f>C39</f>
        <v>(14,4*0,15)*0,2</v>
      </c>
      <c r="BB39" s="151"/>
      <c r="BC39" s="151"/>
      <c r="BD39" s="151"/>
      <c r="BE39" s="151"/>
      <c r="BF39" s="151"/>
      <c r="BG39" s="151"/>
      <c r="BH39" s="151"/>
    </row>
    <row r="40" spans="1:60" outlineLevel="1" x14ac:dyDescent="0.2">
      <c r="A40" s="152"/>
      <c r="B40" s="159"/>
      <c r="C40" s="247" t="s">
        <v>159</v>
      </c>
      <c r="D40" s="248"/>
      <c r="E40" s="249"/>
      <c r="F40" s="250"/>
      <c r="G40" s="251"/>
      <c r="H40" s="168"/>
      <c r="I40" s="168"/>
      <c r="J40" s="168"/>
      <c r="K40" s="168"/>
      <c r="L40" s="168"/>
      <c r="M40" s="168"/>
      <c r="N40" s="161"/>
      <c r="O40" s="161"/>
      <c r="P40" s="161"/>
      <c r="Q40" s="161"/>
      <c r="R40" s="161"/>
      <c r="S40" s="161"/>
      <c r="T40" s="162"/>
      <c r="U40" s="161"/>
      <c r="V40" s="151"/>
      <c r="W40" s="151"/>
      <c r="X40" s="151"/>
      <c r="Y40" s="151"/>
      <c r="Z40" s="151"/>
      <c r="AA40" s="151"/>
      <c r="AB40" s="151"/>
      <c r="AC40" s="151"/>
      <c r="AD40" s="151"/>
      <c r="AE40" s="151" t="s">
        <v>125</v>
      </c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4" t="str">
        <f>C40</f>
        <v>Bourání mazaniny v místech prostupu kanalizačního potrubí</v>
      </c>
      <c r="BB40" s="151"/>
      <c r="BC40" s="151"/>
      <c r="BD40" s="151"/>
      <c r="BE40" s="151"/>
      <c r="BF40" s="151"/>
      <c r="BG40" s="151"/>
      <c r="BH40" s="151"/>
    </row>
    <row r="41" spans="1:60" outlineLevel="1" x14ac:dyDescent="0.2">
      <c r="A41" s="152">
        <v>10</v>
      </c>
      <c r="B41" s="159" t="s">
        <v>160</v>
      </c>
      <c r="C41" s="188" t="s">
        <v>161</v>
      </c>
      <c r="D41" s="161" t="s">
        <v>122</v>
      </c>
      <c r="E41" s="165">
        <v>14.4</v>
      </c>
      <c r="F41" s="167">
        <f>H41+J41</f>
        <v>0</v>
      </c>
      <c r="G41" s="168">
        <f>ROUND(E41*F41,2)</f>
        <v>0</v>
      </c>
      <c r="H41" s="168"/>
      <c r="I41" s="168">
        <f>ROUND(E41*H41,2)</f>
        <v>0</v>
      </c>
      <c r="J41" s="168"/>
      <c r="K41" s="168">
        <f>ROUND(E41*J41,2)</f>
        <v>0</v>
      </c>
      <c r="L41" s="168">
        <v>21</v>
      </c>
      <c r="M41" s="168">
        <f>G41*(1+L41/100)</f>
        <v>0</v>
      </c>
      <c r="N41" s="161">
        <v>0</v>
      </c>
      <c r="O41" s="161">
        <f>ROUND(E41*N41,5)</f>
        <v>0</v>
      </c>
      <c r="P41" s="161">
        <v>2.5510000000000001E-2</v>
      </c>
      <c r="Q41" s="161">
        <f>ROUND(E41*P41,5)</f>
        <v>0.36734</v>
      </c>
      <c r="R41" s="161"/>
      <c r="S41" s="161"/>
      <c r="T41" s="162">
        <v>0.11550000000000001</v>
      </c>
      <c r="U41" s="161">
        <f>ROUND(E41*T41,2)</f>
        <v>1.66</v>
      </c>
      <c r="V41" s="151"/>
      <c r="W41" s="151"/>
      <c r="X41" s="151"/>
      <c r="Y41" s="151"/>
      <c r="Z41" s="151"/>
      <c r="AA41" s="151"/>
      <c r="AB41" s="151"/>
      <c r="AC41" s="151"/>
      <c r="AD41" s="151"/>
      <c r="AE41" s="151" t="s">
        <v>123</v>
      </c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</row>
    <row r="42" spans="1:60" outlineLevel="1" x14ac:dyDescent="0.2">
      <c r="A42" s="152">
        <v>11</v>
      </c>
      <c r="B42" s="159" t="s">
        <v>162</v>
      </c>
      <c r="C42" s="188" t="s">
        <v>163</v>
      </c>
      <c r="D42" s="161" t="s">
        <v>122</v>
      </c>
      <c r="E42" s="165">
        <v>14.4</v>
      </c>
      <c r="F42" s="167">
        <f>H42+J42</f>
        <v>0</v>
      </c>
      <c r="G42" s="168">
        <f>ROUND(E42*F42,2)</f>
        <v>0</v>
      </c>
      <c r="H42" s="168"/>
      <c r="I42" s="168">
        <f>ROUND(E42*H42,2)</f>
        <v>0</v>
      </c>
      <c r="J42" s="168"/>
      <c r="K42" s="168">
        <f>ROUND(E42*J42,2)</f>
        <v>0</v>
      </c>
      <c r="L42" s="168">
        <v>21</v>
      </c>
      <c r="M42" s="168">
        <f>G42*(1+L42/100)</f>
        <v>0</v>
      </c>
      <c r="N42" s="161">
        <v>0</v>
      </c>
      <c r="O42" s="161">
        <f>ROUND(E42*N42,5)</f>
        <v>0</v>
      </c>
      <c r="P42" s="161">
        <v>0.02</v>
      </c>
      <c r="Q42" s="161">
        <f>ROUND(E42*P42,5)</f>
        <v>0.28799999999999998</v>
      </c>
      <c r="R42" s="161"/>
      <c r="S42" s="161"/>
      <c r="T42" s="162">
        <v>0.14699999999999999</v>
      </c>
      <c r="U42" s="161">
        <f>ROUND(E42*T42,2)</f>
        <v>2.12</v>
      </c>
      <c r="V42" s="151"/>
      <c r="W42" s="151"/>
      <c r="X42" s="151"/>
      <c r="Y42" s="151"/>
      <c r="Z42" s="151"/>
      <c r="AA42" s="151"/>
      <c r="AB42" s="151"/>
      <c r="AC42" s="151"/>
      <c r="AD42" s="151"/>
      <c r="AE42" s="151" t="s">
        <v>123</v>
      </c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</row>
    <row r="43" spans="1:60" outlineLevel="1" x14ac:dyDescent="0.2">
      <c r="A43" s="152"/>
      <c r="B43" s="159"/>
      <c r="C43" s="247" t="s">
        <v>146</v>
      </c>
      <c r="D43" s="248"/>
      <c r="E43" s="249"/>
      <c r="F43" s="250"/>
      <c r="G43" s="251"/>
      <c r="H43" s="168"/>
      <c r="I43" s="168"/>
      <c r="J43" s="168"/>
      <c r="K43" s="168"/>
      <c r="L43" s="168"/>
      <c r="M43" s="168"/>
      <c r="N43" s="161"/>
      <c r="O43" s="161"/>
      <c r="P43" s="161"/>
      <c r="Q43" s="161"/>
      <c r="R43" s="161"/>
      <c r="S43" s="161"/>
      <c r="T43" s="162"/>
      <c r="U43" s="161"/>
      <c r="V43" s="151"/>
      <c r="W43" s="151"/>
      <c r="X43" s="151"/>
      <c r="Y43" s="151"/>
      <c r="Z43" s="151"/>
      <c r="AA43" s="151"/>
      <c r="AB43" s="151"/>
      <c r="AC43" s="151"/>
      <c r="AD43" s="151"/>
      <c r="AE43" s="151" t="s">
        <v>125</v>
      </c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4" t="str">
        <f t="shared" ref="BA43:BA52" si="1">C43</f>
        <v>2.07:</v>
      </c>
      <c r="BB43" s="151"/>
      <c r="BC43" s="151"/>
      <c r="BD43" s="151"/>
      <c r="BE43" s="151"/>
      <c r="BF43" s="151"/>
      <c r="BG43" s="151"/>
      <c r="BH43" s="151"/>
    </row>
    <row r="44" spans="1:60" outlineLevel="1" x14ac:dyDescent="0.2">
      <c r="A44" s="152"/>
      <c r="B44" s="159"/>
      <c r="C44" s="247" t="s">
        <v>147</v>
      </c>
      <c r="D44" s="248"/>
      <c r="E44" s="249"/>
      <c r="F44" s="250"/>
      <c r="G44" s="251"/>
      <c r="H44" s="168"/>
      <c r="I44" s="168"/>
      <c r="J44" s="168"/>
      <c r="K44" s="168"/>
      <c r="L44" s="168"/>
      <c r="M44" s="168"/>
      <c r="N44" s="161"/>
      <c r="O44" s="161"/>
      <c r="P44" s="161"/>
      <c r="Q44" s="161"/>
      <c r="R44" s="161"/>
      <c r="S44" s="161"/>
      <c r="T44" s="162"/>
      <c r="U44" s="161"/>
      <c r="V44" s="151"/>
      <c r="W44" s="151"/>
      <c r="X44" s="151"/>
      <c r="Y44" s="151"/>
      <c r="Z44" s="151"/>
      <c r="AA44" s="151"/>
      <c r="AB44" s="151"/>
      <c r="AC44" s="151"/>
      <c r="AD44" s="151"/>
      <c r="AE44" s="151" t="s">
        <v>125</v>
      </c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4" t="str">
        <f t="shared" si="1"/>
        <v>2,37</v>
      </c>
      <c r="BB44" s="151"/>
      <c r="BC44" s="151"/>
      <c r="BD44" s="151"/>
      <c r="BE44" s="151"/>
      <c r="BF44" s="151"/>
      <c r="BG44" s="151"/>
      <c r="BH44" s="151"/>
    </row>
    <row r="45" spans="1:60" outlineLevel="1" x14ac:dyDescent="0.2">
      <c r="A45" s="152"/>
      <c r="B45" s="159"/>
      <c r="C45" s="247" t="s">
        <v>148</v>
      </c>
      <c r="D45" s="248"/>
      <c r="E45" s="249"/>
      <c r="F45" s="250"/>
      <c r="G45" s="251"/>
      <c r="H45" s="168"/>
      <c r="I45" s="168"/>
      <c r="J45" s="168"/>
      <c r="K45" s="168"/>
      <c r="L45" s="168"/>
      <c r="M45" s="168"/>
      <c r="N45" s="161"/>
      <c r="O45" s="161"/>
      <c r="P45" s="161"/>
      <c r="Q45" s="161"/>
      <c r="R45" s="161"/>
      <c r="S45" s="161"/>
      <c r="T45" s="162"/>
      <c r="U45" s="161"/>
      <c r="V45" s="151"/>
      <c r="W45" s="151"/>
      <c r="X45" s="151"/>
      <c r="Y45" s="151"/>
      <c r="Z45" s="151"/>
      <c r="AA45" s="151"/>
      <c r="AB45" s="151"/>
      <c r="AC45" s="151"/>
      <c r="AD45" s="151"/>
      <c r="AE45" s="151" t="s">
        <v>125</v>
      </c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4" t="str">
        <f t="shared" si="1"/>
        <v>2.08:</v>
      </c>
      <c r="BB45" s="151"/>
      <c r="BC45" s="151"/>
      <c r="BD45" s="151"/>
      <c r="BE45" s="151"/>
      <c r="BF45" s="151"/>
      <c r="BG45" s="151"/>
      <c r="BH45" s="151"/>
    </row>
    <row r="46" spans="1:60" outlineLevel="1" x14ac:dyDescent="0.2">
      <c r="A46" s="152"/>
      <c r="B46" s="159"/>
      <c r="C46" s="247" t="s">
        <v>149</v>
      </c>
      <c r="D46" s="248"/>
      <c r="E46" s="249"/>
      <c r="F46" s="250"/>
      <c r="G46" s="251"/>
      <c r="H46" s="168"/>
      <c r="I46" s="168"/>
      <c r="J46" s="168"/>
      <c r="K46" s="168"/>
      <c r="L46" s="168"/>
      <c r="M46" s="168"/>
      <c r="N46" s="161"/>
      <c r="O46" s="161"/>
      <c r="P46" s="161"/>
      <c r="Q46" s="161"/>
      <c r="R46" s="161"/>
      <c r="S46" s="161"/>
      <c r="T46" s="162"/>
      <c r="U46" s="161"/>
      <c r="V46" s="151"/>
      <c r="W46" s="151"/>
      <c r="X46" s="151"/>
      <c r="Y46" s="151"/>
      <c r="Z46" s="151"/>
      <c r="AA46" s="151"/>
      <c r="AB46" s="151"/>
      <c r="AC46" s="151"/>
      <c r="AD46" s="151"/>
      <c r="AE46" s="151" t="s">
        <v>125</v>
      </c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4" t="str">
        <f t="shared" si="1"/>
        <v>1,24</v>
      </c>
      <c r="BB46" s="151"/>
      <c r="BC46" s="151"/>
      <c r="BD46" s="151"/>
      <c r="BE46" s="151"/>
      <c r="BF46" s="151"/>
      <c r="BG46" s="151"/>
      <c r="BH46" s="151"/>
    </row>
    <row r="47" spans="1:60" outlineLevel="1" x14ac:dyDescent="0.2">
      <c r="A47" s="152"/>
      <c r="B47" s="159"/>
      <c r="C47" s="247" t="s">
        <v>150</v>
      </c>
      <c r="D47" s="248"/>
      <c r="E47" s="249"/>
      <c r="F47" s="250"/>
      <c r="G47" s="251"/>
      <c r="H47" s="168"/>
      <c r="I47" s="168"/>
      <c r="J47" s="168"/>
      <c r="K47" s="168"/>
      <c r="L47" s="168"/>
      <c r="M47" s="168"/>
      <c r="N47" s="161"/>
      <c r="O47" s="161"/>
      <c r="P47" s="161"/>
      <c r="Q47" s="161"/>
      <c r="R47" s="161"/>
      <c r="S47" s="161"/>
      <c r="T47" s="162"/>
      <c r="U47" s="161"/>
      <c r="V47" s="151"/>
      <c r="W47" s="151"/>
      <c r="X47" s="151"/>
      <c r="Y47" s="151"/>
      <c r="Z47" s="151"/>
      <c r="AA47" s="151"/>
      <c r="AB47" s="151"/>
      <c r="AC47" s="151"/>
      <c r="AD47" s="151"/>
      <c r="AE47" s="151" t="s">
        <v>125</v>
      </c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4" t="str">
        <f t="shared" si="1"/>
        <v>2.09:</v>
      </c>
      <c r="BB47" s="151"/>
      <c r="BC47" s="151"/>
      <c r="BD47" s="151"/>
      <c r="BE47" s="151"/>
      <c r="BF47" s="151"/>
      <c r="BG47" s="151"/>
      <c r="BH47" s="151"/>
    </row>
    <row r="48" spans="1:60" outlineLevel="1" x14ac:dyDescent="0.2">
      <c r="A48" s="152"/>
      <c r="B48" s="159"/>
      <c r="C48" s="247" t="s">
        <v>151</v>
      </c>
      <c r="D48" s="248"/>
      <c r="E48" s="249"/>
      <c r="F48" s="250"/>
      <c r="G48" s="251"/>
      <c r="H48" s="168"/>
      <c r="I48" s="168"/>
      <c r="J48" s="168"/>
      <c r="K48" s="168"/>
      <c r="L48" s="168"/>
      <c r="M48" s="168"/>
      <c r="N48" s="161"/>
      <c r="O48" s="161"/>
      <c r="P48" s="161"/>
      <c r="Q48" s="161"/>
      <c r="R48" s="161"/>
      <c r="S48" s="161"/>
      <c r="T48" s="162"/>
      <c r="U48" s="161"/>
      <c r="V48" s="151"/>
      <c r="W48" s="151"/>
      <c r="X48" s="151"/>
      <c r="Y48" s="151"/>
      <c r="Z48" s="151"/>
      <c r="AA48" s="151"/>
      <c r="AB48" s="151"/>
      <c r="AC48" s="151"/>
      <c r="AD48" s="151"/>
      <c r="AE48" s="151" t="s">
        <v>125</v>
      </c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4" t="str">
        <f t="shared" si="1"/>
        <v>2,34</v>
      </c>
      <c r="BB48" s="151"/>
      <c r="BC48" s="151"/>
      <c r="BD48" s="151"/>
      <c r="BE48" s="151"/>
      <c r="BF48" s="151"/>
      <c r="BG48" s="151"/>
      <c r="BH48" s="151"/>
    </row>
    <row r="49" spans="1:60" outlineLevel="1" x14ac:dyDescent="0.2">
      <c r="A49" s="152"/>
      <c r="B49" s="159"/>
      <c r="C49" s="247" t="s">
        <v>152</v>
      </c>
      <c r="D49" s="248"/>
      <c r="E49" s="249"/>
      <c r="F49" s="250"/>
      <c r="G49" s="251"/>
      <c r="H49" s="168"/>
      <c r="I49" s="168"/>
      <c r="J49" s="168"/>
      <c r="K49" s="168"/>
      <c r="L49" s="168"/>
      <c r="M49" s="168"/>
      <c r="N49" s="161"/>
      <c r="O49" s="161"/>
      <c r="P49" s="161"/>
      <c r="Q49" s="161"/>
      <c r="R49" s="161"/>
      <c r="S49" s="161"/>
      <c r="T49" s="162"/>
      <c r="U49" s="161"/>
      <c r="V49" s="151"/>
      <c r="W49" s="151"/>
      <c r="X49" s="151"/>
      <c r="Y49" s="151"/>
      <c r="Z49" s="151"/>
      <c r="AA49" s="151"/>
      <c r="AB49" s="151"/>
      <c r="AC49" s="151"/>
      <c r="AD49" s="151"/>
      <c r="AE49" s="151" t="s">
        <v>125</v>
      </c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4" t="str">
        <f t="shared" si="1"/>
        <v>2.10:</v>
      </c>
      <c r="BB49" s="151"/>
      <c r="BC49" s="151"/>
      <c r="BD49" s="151"/>
      <c r="BE49" s="151"/>
      <c r="BF49" s="151"/>
      <c r="BG49" s="151"/>
      <c r="BH49" s="151"/>
    </row>
    <row r="50" spans="1:60" outlineLevel="1" x14ac:dyDescent="0.2">
      <c r="A50" s="152"/>
      <c r="B50" s="159"/>
      <c r="C50" s="247" t="s">
        <v>153</v>
      </c>
      <c r="D50" s="248"/>
      <c r="E50" s="249"/>
      <c r="F50" s="250"/>
      <c r="G50" s="251"/>
      <c r="H50" s="168"/>
      <c r="I50" s="168"/>
      <c r="J50" s="168"/>
      <c r="K50" s="168"/>
      <c r="L50" s="168"/>
      <c r="M50" s="168"/>
      <c r="N50" s="161"/>
      <c r="O50" s="161"/>
      <c r="P50" s="161"/>
      <c r="Q50" s="161"/>
      <c r="R50" s="161"/>
      <c r="S50" s="161"/>
      <c r="T50" s="162"/>
      <c r="U50" s="161"/>
      <c r="V50" s="151"/>
      <c r="W50" s="151"/>
      <c r="X50" s="151"/>
      <c r="Y50" s="151"/>
      <c r="Z50" s="151"/>
      <c r="AA50" s="151"/>
      <c r="AB50" s="151"/>
      <c r="AC50" s="151"/>
      <c r="AD50" s="151"/>
      <c r="AE50" s="151" t="s">
        <v>125</v>
      </c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4" t="str">
        <f t="shared" si="1"/>
        <v>4,23</v>
      </c>
      <c r="BB50" s="151"/>
      <c r="BC50" s="151"/>
      <c r="BD50" s="151"/>
      <c r="BE50" s="151"/>
      <c r="BF50" s="151"/>
      <c r="BG50" s="151"/>
      <c r="BH50" s="151"/>
    </row>
    <row r="51" spans="1:60" outlineLevel="1" x14ac:dyDescent="0.2">
      <c r="A51" s="152"/>
      <c r="B51" s="159"/>
      <c r="C51" s="247" t="s">
        <v>154</v>
      </c>
      <c r="D51" s="248"/>
      <c r="E51" s="249"/>
      <c r="F51" s="250"/>
      <c r="G51" s="251"/>
      <c r="H51" s="168"/>
      <c r="I51" s="168"/>
      <c r="J51" s="168"/>
      <c r="K51" s="168"/>
      <c r="L51" s="168"/>
      <c r="M51" s="168"/>
      <c r="N51" s="161"/>
      <c r="O51" s="161"/>
      <c r="P51" s="161"/>
      <c r="Q51" s="161"/>
      <c r="R51" s="161"/>
      <c r="S51" s="161"/>
      <c r="T51" s="162"/>
      <c r="U51" s="161"/>
      <c r="V51" s="151"/>
      <c r="W51" s="151"/>
      <c r="X51" s="151"/>
      <c r="Y51" s="151"/>
      <c r="Z51" s="151"/>
      <c r="AA51" s="151"/>
      <c r="AB51" s="151"/>
      <c r="AC51" s="151"/>
      <c r="AD51" s="151"/>
      <c r="AE51" s="151" t="s">
        <v>125</v>
      </c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4" t="str">
        <f t="shared" si="1"/>
        <v>2.11:</v>
      </c>
      <c r="BB51" s="151"/>
      <c r="BC51" s="151"/>
      <c r="BD51" s="151"/>
      <c r="BE51" s="151"/>
      <c r="BF51" s="151"/>
      <c r="BG51" s="151"/>
      <c r="BH51" s="151"/>
    </row>
    <row r="52" spans="1:60" outlineLevel="1" x14ac:dyDescent="0.2">
      <c r="A52" s="152"/>
      <c r="B52" s="159"/>
      <c r="C52" s="247" t="s">
        <v>155</v>
      </c>
      <c r="D52" s="248"/>
      <c r="E52" s="249"/>
      <c r="F52" s="250"/>
      <c r="G52" s="251"/>
      <c r="H52" s="168"/>
      <c r="I52" s="168"/>
      <c r="J52" s="168"/>
      <c r="K52" s="168"/>
      <c r="L52" s="168"/>
      <c r="M52" s="168"/>
      <c r="N52" s="161"/>
      <c r="O52" s="161"/>
      <c r="P52" s="161"/>
      <c r="Q52" s="161"/>
      <c r="R52" s="161"/>
      <c r="S52" s="161"/>
      <c r="T52" s="162"/>
      <c r="U52" s="161"/>
      <c r="V52" s="151"/>
      <c r="W52" s="151"/>
      <c r="X52" s="151"/>
      <c r="Y52" s="151"/>
      <c r="Z52" s="151"/>
      <c r="AA52" s="151"/>
      <c r="AB52" s="151"/>
      <c r="AC52" s="151"/>
      <c r="AD52" s="151"/>
      <c r="AE52" s="151" t="s">
        <v>125</v>
      </c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4" t="str">
        <f t="shared" si="1"/>
        <v>4,22</v>
      </c>
      <c r="BB52" s="151"/>
      <c r="BC52" s="151"/>
      <c r="BD52" s="151"/>
      <c r="BE52" s="151"/>
      <c r="BF52" s="151"/>
      <c r="BG52" s="151"/>
      <c r="BH52" s="151"/>
    </row>
    <row r="53" spans="1:60" outlineLevel="1" x14ac:dyDescent="0.2">
      <c r="A53" s="152">
        <v>12</v>
      </c>
      <c r="B53" s="159" t="s">
        <v>164</v>
      </c>
      <c r="C53" s="188" t="s">
        <v>165</v>
      </c>
      <c r="D53" s="161" t="s">
        <v>166</v>
      </c>
      <c r="E53" s="165">
        <v>18.82</v>
      </c>
      <c r="F53" s="167">
        <f>H53+J53</f>
        <v>0</v>
      </c>
      <c r="G53" s="168">
        <f>ROUND(E53*F53,2)</f>
        <v>0</v>
      </c>
      <c r="H53" s="168"/>
      <c r="I53" s="168">
        <f>ROUND(E53*H53,2)</f>
        <v>0</v>
      </c>
      <c r="J53" s="168"/>
      <c r="K53" s="168">
        <f>ROUND(E53*J53,2)</f>
        <v>0</v>
      </c>
      <c r="L53" s="168">
        <v>21</v>
      </c>
      <c r="M53" s="168">
        <f>G53*(1+L53/100)</f>
        <v>0</v>
      </c>
      <c r="N53" s="161">
        <v>0</v>
      </c>
      <c r="O53" s="161">
        <f>ROUND(E53*N53,5)</f>
        <v>0</v>
      </c>
      <c r="P53" s="161">
        <v>4.0000000000000002E-4</v>
      </c>
      <c r="Q53" s="161">
        <f>ROUND(E53*P53,5)</f>
        <v>7.5300000000000002E-3</v>
      </c>
      <c r="R53" s="161"/>
      <c r="S53" s="161"/>
      <c r="T53" s="162">
        <v>7.0000000000000007E-2</v>
      </c>
      <c r="U53" s="161">
        <f>ROUND(E53*T53,2)</f>
        <v>1.32</v>
      </c>
      <c r="V53" s="151"/>
      <c r="W53" s="151"/>
      <c r="X53" s="151"/>
      <c r="Y53" s="151"/>
      <c r="Z53" s="151"/>
      <c r="AA53" s="151"/>
      <c r="AB53" s="151"/>
      <c r="AC53" s="151"/>
      <c r="AD53" s="151"/>
      <c r="AE53" s="151" t="s">
        <v>123</v>
      </c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</row>
    <row r="54" spans="1:60" outlineLevel="1" x14ac:dyDescent="0.2">
      <c r="A54" s="152"/>
      <c r="B54" s="159"/>
      <c r="C54" s="247" t="s">
        <v>146</v>
      </c>
      <c r="D54" s="248"/>
      <c r="E54" s="249"/>
      <c r="F54" s="250"/>
      <c r="G54" s="251"/>
      <c r="H54" s="168"/>
      <c r="I54" s="168"/>
      <c r="J54" s="168"/>
      <c r="K54" s="168"/>
      <c r="L54" s="168"/>
      <c r="M54" s="168"/>
      <c r="N54" s="161"/>
      <c r="O54" s="161"/>
      <c r="P54" s="161"/>
      <c r="Q54" s="161"/>
      <c r="R54" s="161"/>
      <c r="S54" s="161"/>
      <c r="T54" s="162"/>
      <c r="U54" s="161"/>
      <c r="V54" s="151"/>
      <c r="W54" s="151"/>
      <c r="X54" s="151"/>
      <c r="Y54" s="151"/>
      <c r="Z54" s="151"/>
      <c r="AA54" s="151"/>
      <c r="AB54" s="151"/>
      <c r="AC54" s="151"/>
      <c r="AD54" s="151"/>
      <c r="AE54" s="151" t="s">
        <v>125</v>
      </c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4" t="str">
        <f t="shared" ref="BA54:BA63" si="2">C54</f>
        <v>2.07:</v>
      </c>
      <c r="BB54" s="151"/>
      <c r="BC54" s="151"/>
      <c r="BD54" s="151"/>
      <c r="BE54" s="151"/>
      <c r="BF54" s="151"/>
      <c r="BG54" s="151"/>
      <c r="BH54" s="151"/>
    </row>
    <row r="55" spans="1:60" outlineLevel="1" x14ac:dyDescent="0.2">
      <c r="A55" s="152"/>
      <c r="B55" s="159"/>
      <c r="C55" s="247" t="s">
        <v>167</v>
      </c>
      <c r="D55" s="248"/>
      <c r="E55" s="249"/>
      <c r="F55" s="250"/>
      <c r="G55" s="251"/>
      <c r="H55" s="168"/>
      <c r="I55" s="168"/>
      <c r="J55" s="168"/>
      <c r="K55" s="168"/>
      <c r="L55" s="168"/>
      <c r="M55" s="168"/>
      <c r="N55" s="161"/>
      <c r="O55" s="161"/>
      <c r="P55" s="161"/>
      <c r="Q55" s="161"/>
      <c r="R55" s="161"/>
      <c r="S55" s="161"/>
      <c r="T55" s="162"/>
      <c r="U55" s="161"/>
      <c r="V55" s="151"/>
      <c r="W55" s="151"/>
      <c r="X55" s="151"/>
      <c r="Y55" s="151"/>
      <c r="Z55" s="151"/>
      <c r="AA55" s="151"/>
      <c r="AB55" s="151"/>
      <c r="AC55" s="151"/>
      <c r="AD55" s="151"/>
      <c r="AE55" s="151" t="s">
        <v>125</v>
      </c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4" t="str">
        <f t="shared" si="2"/>
        <v>(1,95*2+1,215*2-0,6*2-1,2)</v>
      </c>
      <c r="BB55" s="151"/>
      <c r="BC55" s="151"/>
      <c r="BD55" s="151"/>
      <c r="BE55" s="151"/>
      <c r="BF55" s="151"/>
      <c r="BG55" s="151"/>
      <c r="BH55" s="151"/>
    </row>
    <row r="56" spans="1:60" outlineLevel="1" x14ac:dyDescent="0.2">
      <c r="A56" s="152"/>
      <c r="B56" s="159"/>
      <c r="C56" s="247" t="s">
        <v>148</v>
      </c>
      <c r="D56" s="248"/>
      <c r="E56" s="249"/>
      <c r="F56" s="250"/>
      <c r="G56" s="251"/>
      <c r="H56" s="168"/>
      <c r="I56" s="168"/>
      <c r="J56" s="168"/>
      <c r="K56" s="168"/>
      <c r="L56" s="168"/>
      <c r="M56" s="168"/>
      <c r="N56" s="161"/>
      <c r="O56" s="161"/>
      <c r="P56" s="161"/>
      <c r="Q56" s="161"/>
      <c r="R56" s="161"/>
      <c r="S56" s="161"/>
      <c r="T56" s="162"/>
      <c r="U56" s="161"/>
      <c r="V56" s="151"/>
      <c r="W56" s="151"/>
      <c r="X56" s="151"/>
      <c r="Y56" s="151"/>
      <c r="Z56" s="151"/>
      <c r="AA56" s="151"/>
      <c r="AB56" s="151"/>
      <c r="AC56" s="151"/>
      <c r="AD56" s="151"/>
      <c r="AE56" s="151" t="s">
        <v>125</v>
      </c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4" t="str">
        <f t="shared" si="2"/>
        <v>2.08:</v>
      </c>
      <c r="BB56" s="151"/>
      <c r="BC56" s="151"/>
      <c r="BD56" s="151"/>
      <c r="BE56" s="151"/>
      <c r="BF56" s="151"/>
      <c r="BG56" s="151"/>
      <c r="BH56" s="151"/>
    </row>
    <row r="57" spans="1:60" outlineLevel="1" x14ac:dyDescent="0.2">
      <c r="A57" s="152"/>
      <c r="B57" s="159"/>
      <c r="C57" s="247" t="s">
        <v>168</v>
      </c>
      <c r="D57" s="248"/>
      <c r="E57" s="249"/>
      <c r="F57" s="250"/>
      <c r="G57" s="251"/>
      <c r="H57" s="168"/>
      <c r="I57" s="168"/>
      <c r="J57" s="168"/>
      <c r="K57" s="168"/>
      <c r="L57" s="168"/>
      <c r="M57" s="168"/>
      <c r="N57" s="161"/>
      <c r="O57" s="161"/>
      <c r="P57" s="161"/>
      <c r="Q57" s="161"/>
      <c r="R57" s="161"/>
      <c r="S57" s="161"/>
      <c r="T57" s="162"/>
      <c r="U57" s="161"/>
      <c r="V57" s="151"/>
      <c r="W57" s="151"/>
      <c r="X57" s="151"/>
      <c r="Y57" s="151"/>
      <c r="Z57" s="151"/>
      <c r="AA57" s="151"/>
      <c r="AB57" s="151"/>
      <c r="AC57" s="151"/>
      <c r="AD57" s="151"/>
      <c r="AE57" s="151" t="s">
        <v>125</v>
      </c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4" t="str">
        <f t="shared" si="2"/>
        <v>(1,02*2+1,215*2-0,6)</v>
      </c>
      <c r="BB57" s="151"/>
      <c r="BC57" s="151"/>
      <c r="BD57" s="151"/>
      <c r="BE57" s="151"/>
      <c r="BF57" s="151"/>
      <c r="BG57" s="151"/>
      <c r="BH57" s="151"/>
    </row>
    <row r="58" spans="1:60" outlineLevel="1" x14ac:dyDescent="0.2">
      <c r="A58" s="152"/>
      <c r="B58" s="159"/>
      <c r="C58" s="247" t="s">
        <v>150</v>
      </c>
      <c r="D58" s="248"/>
      <c r="E58" s="249"/>
      <c r="F58" s="250"/>
      <c r="G58" s="251"/>
      <c r="H58" s="168"/>
      <c r="I58" s="168"/>
      <c r="J58" s="168"/>
      <c r="K58" s="168"/>
      <c r="L58" s="168"/>
      <c r="M58" s="168"/>
      <c r="N58" s="161"/>
      <c r="O58" s="161"/>
      <c r="P58" s="161"/>
      <c r="Q58" s="161"/>
      <c r="R58" s="161"/>
      <c r="S58" s="161"/>
      <c r="T58" s="162"/>
      <c r="U58" s="161"/>
      <c r="V58" s="151"/>
      <c r="W58" s="151"/>
      <c r="X58" s="151"/>
      <c r="Y58" s="151"/>
      <c r="Z58" s="151"/>
      <c r="AA58" s="151"/>
      <c r="AB58" s="151"/>
      <c r="AC58" s="151"/>
      <c r="AD58" s="151"/>
      <c r="AE58" s="151" t="s">
        <v>125</v>
      </c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4" t="str">
        <f t="shared" si="2"/>
        <v>2.09:</v>
      </c>
      <c r="BB58" s="151"/>
      <c r="BC58" s="151"/>
      <c r="BD58" s="151"/>
      <c r="BE58" s="151"/>
      <c r="BF58" s="151"/>
      <c r="BG58" s="151"/>
      <c r="BH58" s="151"/>
    </row>
    <row r="59" spans="1:60" outlineLevel="1" x14ac:dyDescent="0.2">
      <c r="A59" s="152"/>
      <c r="B59" s="159"/>
      <c r="C59" s="247" t="s">
        <v>169</v>
      </c>
      <c r="D59" s="248"/>
      <c r="E59" s="249"/>
      <c r="F59" s="250"/>
      <c r="G59" s="251"/>
      <c r="H59" s="168"/>
      <c r="I59" s="168"/>
      <c r="J59" s="168"/>
      <c r="K59" s="168"/>
      <c r="L59" s="168"/>
      <c r="M59" s="168"/>
      <c r="N59" s="161"/>
      <c r="O59" s="161"/>
      <c r="P59" s="161"/>
      <c r="Q59" s="161"/>
      <c r="R59" s="161"/>
      <c r="S59" s="161"/>
      <c r="T59" s="162"/>
      <c r="U59" s="161"/>
      <c r="V59" s="151"/>
      <c r="W59" s="151"/>
      <c r="X59" s="151"/>
      <c r="Y59" s="151"/>
      <c r="Z59" s="151"/>
      <c r="AA59" s="151"/>
      <c r="AB59" s="151"/>
      <c r="AC59" s="151"/>
      <c r="AD59" s="151"/>
      <c r="AE59" s="151" t="s">
        <v>125</v>
      </c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4" t="str">
        <f t="shared" si="2"/>
        <v>(1,995*2+1,215*2-0,6*2-1,2)</v>
      </c>
      <c r="BB59" s="151"/>
      <c r="BC59" s="151"/>
      <c r="BD59" s="151"/>
      <c r="BE59" s="151"/>
      <c r="BF59" s="151"/>
      <c r="BG59" s="151"/>
      <c r="BH59" s="151"/>
    </row>
    <row r="60" spans="1:60" outlineLevel="1" x14ac:dyDescent="0.2">
      <c r="A60" s="152"/>
      <c r="B60" s="159"/>
      <c r="C60" s="247" t="s">
        <v>152</v>
      </c>
      <c r="D60" s="248"/>
      <c r="E60" s="249"/>
      <c r="F60" s="250"/>
      <c r="G60" s="251"/>
      <c r="H60" s="168"/>
      <c r="I60" s="168"/>
      <c r="J60" s="168"/>
      <c r="K60" s="168"/>
      <c r="L60" s="168"/>
      <c r="M60" s="168"/>
      <c r="N60" s="161"/>
      <c r="O60" s="161"/>
      <c r="P60" s="161"/>
      <c r="Q60" s="161"/>
      <c r="R60" s="161"/>
      <c r="S60" s="161"/>
      <c r="T60" s="162"/>
      <c r="U60" s="161"/>
      <c r="V60" s="151"/>
      <c r="W60" s="151"/>
      <c r="X60" s="151"/>
      <c r="Y60" s="151"/>
      <c r="Z60" s="151"/>
      <c r="AA60" s="151"/>
      <c r="AB60" s="151"/>
      <c r="AC60" s="151"/>
      <c r="AD60" s="151"/>
      <c r="AE60" s="151" t="s">
        <v>125</v>
      </c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4" t="str">
        <f t="shared" si="2"/>
        <v>2.10:</v>
      </c>
      <c r="BB60" s="151"/>
      <c r="BC60" s="151"/>
      <c r="BD60" s="151"/>
      <c r="BE60" s="151"/>
      <c r="BF60" s="151"/>
      <c r="BG60" s="151"/>
      <c r="BH60" s="151"/>
    </row>
    <row r="61" spans="1:60" outlineLevel="1" x14ac:dyDescent="0.2">
      <c r="A61" s="152"/>
      <c r="B61" s="159"/>
      <c r="C61" s="247" t="s">
        <v>170</v>
      </c>
      <c r="D61" s="248"/>
      <c r="E61" s="249"/>
      <c r="F61" s="250"/>
      <c r="G61" s="251"/>
      <c r="H61" s="168"/>
      <c r="I61" s="168"/>
      <c r="J61" s="168"/>
      <c r="K61" s="168"/>
      <c r="L61" s="168"/>
      <c r="M61" s="168"/>
      <c r="N61" s="161"/>
      <c r="O61" s="161"/>
      <c r="P61" s="161"/>
      <c r="Q61" s="161"/>
      <c r="R61" s="161"/>
      <c r="S61" s="161"/>
      <c r="T61" s="162"/>
      <c r="U61" s="161"/>
      <c r="V61" s="151"/>
      <c r="W61" s="151"/>
      <c r="X61" s="151"/>
      <c r="Y61" s="151"/>
      <c r="Z61" s="151"/>
      <c r="AA61" s="151"/>
      <c r="AB61" s="151"/>
      <c r="AC61" s="151"/>
      <c r="AD61" s="151"/>
      <c r="AE61" s="151" t="s">
        <v>125</v>
      </c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4" t="str">
        <f t="shared" si="2"/>
        <v>(1,6+1,3)</v>
      </c>
      <c r="BB61" s="151"/>
      <c r="BC61" s="151"/>
      <c r="BD61" s="151"/>
      <c r="BE61" s="151"/>
      <c r="BF61" s="151"/>
      <c r="BG61" s="151"/>
      <c r="BH61" s="151"/>
    </row>
    <row r="62" spans="1:60" outlineLevel="1" x14ac:dyDescent="0.2">
      <c r="A62" s="152"/>
      <c r="B62" s="159"/>
      <c r="C62" s="247" t="s">
        <v>154</v>
      </c>
      <c r="D62" s="248"/>
      <c r="E62" s="249"/>
      <c r="F62" s="250"/>
      <c r="G62" s="251"/>
      <c r="H62" s="168"/>
      <c r="I62" s="168"/>
      <c r="J62" s="168"/>
      <c r="K62" s="168"/>
      <c r="L62" s="168"/>
      <c r="M62" s="168"/>
      <c r="N62" s="161"/>
      <c r="O62" s="161"/>
      <c r="P62" s="161"/>
      <c r="Q62" s="161"/>
      <c r="R62" s="161"/>
      <c r="S62" s="161"/>
      <c r="T62" s="162"/>
      <c r="U62" s="161"/>
      <c r="V62" s="151"/>
      <c r="W62" s="151"/>
      <c r="X62" s="151"/>
      <c r="Y62" s="151"/>
      <c r="Z62" s="151"/>
      <c r="AA62" s="151"/>
      <c r="AB62" s="151"/>
      <c r="AC62" s="151"/>
      <c r="AD62" s="151"/>
      <c r="AE62" s="151" t="s">
        <v>125</v>
      </c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4" t="str">
        <f t="shared" si="2"/>
        <v>2.11:</v>
      </c>
      <c r="BB62" s="151"/>
      <c r="BC62" s="151"/>
      <c r="BD62" s="151"/>
      <c r="BE62" s="151"/>
      <c r="BF62" s="151"/>
      <c r="BG62" s="151"/>
      <c r="BH62" s="151"/>
    </row>
    <row r="63" spans="1:60" outlineLevel="1" x14ac:dyDescent="0.2">
      <c r="A63" s="152"/>
      <c r="B63" s="159"/>
      <c r="C63" s="247" t="s">
        <v>171</v>
      </c>
      <c r="D63" s="248"/>
      <c r="E63" s="249"/>
      <c r="F63" s="250"/>
      <c r="G63" s="251"/>
      <c r="H63" s="168"/>
      <c r="I63" s="168"/>
      <c r="J63" s="168"/>
      <c r="K63" s="168"/>
      <c r="L63" s="168"/>
      <c r="M63" s="168"/>
      <c r="N63" s="161"/>
      <c r="O63" s="161"/>
      <c r="P63" s="161"/>
      <c r="Q63" s="161"/>
      <c r="R63" s="161"/>
      <c r="S63" s="161"/>
      <c r="T63" s="162"/>
      <c r="U63" s="161"/>
      <c r="V63" s="151"/>
      <c r="W63" s="151"/>
      <c r="X63" s="151"/>
      <c r="Y63" s="151"/>
      <c r="Z63" s="151"/>
      <c r="AA63" s="151"/>
      <c r="AB63" s="151"/>
      <c r="AC63" s="151"/>
      <c r="AD63" s="151"/>
      <c r="AE63" s="151" t="s">
        <v>125</v>
      </c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4" t="str">
        <f t="shared" si="2"/>
        <v>(1,6+2,5)</v>
      </c>
      <c r="BB63" s="151"/>
      <c r="BC63" s="151"/>
      <c r="BD63" s="151"/>
      <c r="BE63" s="151"/>
      <c r="BF63" s="151"/>
      <c r="BG63" s="151"/>
      <c r="BH63" s="151"/>
    </row>
    <row r="64" spans="1:60" ht="22.5" outlineLevel="1" x14ac:dyDescent="0.2">
      <c r="A64" s="152">
        <v>13</v>
      </c>
      <c r="B64" s="159" t="s">
        <v>172</v>
      </c>
      <c r="C64" s="188" t="s">
        <v>173</v>
      </c>
      <c r="D64" s="161" t="s">
        <v>174</v>
      </c>
      <c r="E64" s="165">
        <v>3</v>
      </c>
      <c r="F64" s="167">
        <f>H64+J64</f>
        <v>0</v>
      </c>
      <c r="G64" s="168">
        <f>ROUND(E64*F64,2)</f>
        <v>0</v>
      </c>
      <c r="H64" s="168"/>
      <c r="I64" s="168">
        <f>ROUND(E64*H64,2)</f>
        <v>0</v>
      </c>
      <c r="J64" s="168"/>
      <c r="K64" s="168">
        <f>ROUND(E64*J64,2)</f>
        <v>0</v>
      </c>
      <c r="L64" s="168">
        <v>21</v>
      </c>
      <c r="M64" s="168">
        <f>G64*(1+L64/100)</f>
        <v>0</v>
      </c>
      <c r="N64" s="161">
        <v>0</v>
      </c>
      <c r="O64" s="161">
        <f>ROUND(E64*N64,5)</f>
        <v>0</v>
      </c>
      <c r="P64" s="161">
        <v>0</v>
      </c>
      <c r="Q64" s="161">
        <f>ROUND(E64*P64,5)</f>
        <v>0</v>
      </c>
      <c r="R64" s="161"/>
      <c r="S64" s="161"/>
      <c r="T64" s="162">
        <v>0.09</v>
      </c>
      <c r="U64" s="161">
        <f>ROUND(E64*T64,2)</f>
        <v>0.27</v>
      </c>
      <c r="V64" s="151"/>
      <c r="W64" s="151"/>
      <c r="X64" s="151"/>
      <c r="Y64" s="151"/>
      <c r="Z64" s="151"/>
      <c r="AA64" s="151"/>
      <c r="AB64" s="151"/>
      <c r="AC64" s="151"/>
      <c r="AD64" s="151"/>
      <c r="AE64" s="151" t="s">
        <v>123</v>
      </c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</row>
    <row r="65" spans="1:60" outlineLevel="1" x14ac:dyDescent="0.2">
      <c r="A65" s="152">
        <v>14</v>
      </c>
      <c r="B65" s="159" t="s">
        <v>175</v>
      </c>
      <c r="C65" s="188" t="s">
        <v>176</v>
      </c>
      <c r="D65" s="161" t="s">
        <v>122</v>
      </c>
      <c r="E65" s="165">
        <v>63.59</v>
      </c>
      <c r="F65" s="167">
        <f>H65+J65</f>
        <v>0</v>
      </c>
      <c r="G65" s="168">
        <f>ROUND(E65*F65,2)</f>
        <v>0</v>
      </c>
      <c r="H65" s="168"/>
      <c r="I65" s="168">
        <f>ROUND(E65*H65,2)</f>
        <v>0</v>
      </c>
      <c r="J65" s="168"/>
      <c r="K65" s="168">
        <f>ROUND(E65*J65,2)</f>
        <v>0</v>
      </c>
      <c r="L65" s="168">
        <v>21</v>
      </c>
      <c r="M65" s="168">
        <f>G65*(1+L65/100)</f>
        <v>0</v>
      </c>
      <c r="N65" s="161">
        <v>0</v>
      </c>
      <c r="O65" s="161">
        <f>ROUND(E65*N65,5)</f>
        <v>0</v>
      </c>
      <c r="P65" s="161">
        <v>4.5999999999999999E-2</v>
      </c>
      <c r="Q65" s="161">
        <f>ROUND(E65*P65,5)</f>
        <v>2.9251399999999999</v>
      </c>
      <c r="R65" s="161"/>
      <c r="S65" s="161"/>
      <c r="T65" s="162">
        <v>0.26</v>
      </c>
      <c r="U65" s="161">
        <f>ROUND(E65*T65,2)</f>
        <v>16.53</v>
      </c>
      <c r="V65" s="151"/>
      <c r="W65" s="151"/>
      <c r="X65" s="151"/>
      <c r="Y65" s="151"/>
      <c r="Z65" s="151"/>
      <c r="AA65" s="151"/>
      <c r="AB65" s="151"/>
      <c r="AC65" s="151"/>
      <c r="AD65" s="151"/>
      <c r="AE65" s="151" t="s">
        <v>123</v>
      </c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</row>
    <row r="66" spans="1:60" outlineLevel="1" x14ac:dyDescent="0.2">
      <c r="A66" s="152"/>
      <c r="B66" s="159"/>
      <c r="C66" s="247" t="s">
        <v>128</v>
      </c>
      <c r="D66" s="248"/>
      <c r="E66" s="249"/>
      <c r="F66" s="250"/>
      <c r="G66" s="251"/>
      <c r="H66" s="168"/>
      <c r="I66" s="168"/>
      <c r="J66" s="168"/>
      <c r="K66" s="168"/>
      <c r="L66" s="168"/>
      <c r="M66" s="168"/>
      <c r="N66" s="161"/>
      <c r="O66" s="161"/>
      <c r="P66" s="161"/>
      <c r="Q66" s="161"/>
      <c r="R66" s="161"/>
      <c r="S66" s="161"/>
      <c r="T66" s="162"/>
      <c r="U66" s="161"/>
      <c r="V66" s="151"/>
      <c r="W66" s="151"/>
      <c r="X66" s="151"/>
      <c r="Y66" s="151"/>
      <c r="Z66" s="151"/>
      <c r="AA66" s="151"/>
      <c r="AB66" s="151"/>
      <c r="AC66" s="151"/>
      <c r="AD66" s="151"/>
      <c r="AE66" s="151" t="s">
        <v>125</v>
      </c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4" t="str">
        <f>C66</f>
        <v>pod nový obklad:</v>
      </c>
      <c r="BB66" s="151"/>
      <c r="BC66" s="151"/>
      <c r="BD66" s="151"/>
      <c r="BE66" s="151"/>
      <c r="BF66" s="151"/>
      <c r="BG66" s="151"/>
      <c r="BH66" s="151"/>
    </row>
    <row r="67" spans="1:60" outlineLevel="1" x14ac:dyDescent="0.2">
      <c r="A67" s="152"/>
      <c r="B67" s="159"/>
      <c r="C67" s="247" t="s">
        <v>129</v>
      </c>
      <c r="D67" s="248"/>
      <c r="E67" s="249"/>
      <c r="F67" s="250"/>
      <c r="G67" s="251"/>
      <c r="H67" s="168"/>
      <c r="I67" s="168"/>
      <c r="J67" s="168"/>
      <c r="K67" s="168"/>
      <c r="L67" s="168"/>
      <c r="M67" s="168"/>
      <c r="N67" s="161"/>
      <c r="O67" s="161"/>
      <c r="P67" s="161"/>
      <c r="Q67" s="161"/>
      <c r="R67" s="161"/>
      <c r="S67" s="161"/>
      <c r="T67" s="162"/>
      <c r="U67" s="161"/>
      <c r="V67" s="151"/>
      <c r="W67" s="151"/>
      <c r="X67" s="151"/>
      <c r="Y67" s="151"/>
      <c r="Z67" s="151"/>
      <c r="AA67" s="151"/>
      <c r="AB67" s="151"/>
      <c r="AC67" s="151"/>
      <c r="AD67" s="151"/>
      <c r="AE67" s="151" t="s">
        <v>125</v>
      </c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4" t="str">
        <f>C67</f>
        <v>63,59</v>
      </c>
      <c r="BB67" s="151"/>
      <c r="BC67" s="151"/>
      <c r="BD67" s="151"/>
      <c r="BE67" s="151"/>
      <c r="BF67" s="151"/>
      <c r="BG67" s="151"/>
      <c r="BH67" s="151"/>
    </row>
    <row r="68" spans="1:60" outlineLevel="1" x14ac:dyDescent="0.2">
      <c r="A68" s="152">
        <v>15</v>
      </c>
      <c r="B68" s="159" t="s">
        <v>177</v>
      </c>
      <c r="C68" s="188" t="s">
        <v>178</v>
      </c>
      <c r="D68" s="161" t="s">
        <v>122</v>
      </c>
      <c r="E68" s="165">
        <v>24.63</v>
      </c>
      <c r="F68" s="167">
        <f>H68+J68</f>
        <v>0</v>
      </c>
      <c r="G68" s="168">
        <f>ROUND(E68*F68,2)</f>
        <v>0</v>
      </c>
      <c r="H68" s="168"/>
      <c r="I68" s="168">
        <f>ROUND(E68*H68,2)</f>
        <v>0</v>
      </c>
      <c r="J68" s="168"/>
      <c r="K68" s="168">
        <f>ROUND(E68*J68,2)</f>
        <v>0</v>
      </c>
      <c r="L68" s="168">
        <v>21</v>
      </c>
      <c r="M68" s="168">
        <f>G68*(1+L68/100)</f>
        <v>0</v>
      </c>
      <c r="N68" s="161">
        <v>0</v>
      </c>
      <c r="O68" s="161">
        <f>ROUND(E68*N68,5)</f>
        <v>0</v>
      </c>
      <c r="P68" s="161">
        <v>6.8000000000000005E-2</v>
      </c>
      <c r="Q68" s="161">
        <f>ROUND(E68*P68,5)</f>
        <v>1.6748400000000001</v>
      </c>
      <c r="R68" s="161"/>
      <c r="S68" s="161"/>
      <c r="T68" s="162">
        <v>0.3</v>
      </c>
      <c r="U68" s="161">
        <f>ROUND(E68*T68,2)</f>
        <v>7.39</v>
      </c>
      <c r="V68" s="151"/>
      <c r="W68" s="151"/>
      <c r="X68" s="151"/>
      <c r="Y68" s="151"/>
      <c r="Z68" s="151"/>
      <c r="AA68" s="151"/>
      <c r="AB68" s="151"/>
      <c r="AC68" s="151"/>
      <c r="AD68" s="151"/>
      <c r="AE68" s="151" t="s">
        <v>123</v>
      </c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</row>
    <row r="69" spans="1:60" outlineLevel="1" x14ac:dyDescent="0.2">
      <c r="A69" s="152"/>
      <c r="B69" s="159"/>
      <c r="C69" s="247" t="s">
        <v>146</v>
      </c>
      <c r="D69" s="248"/>
      <c r="E69" s="249"/>
      <c r="F69" s="250"/>
      <c r="G69" s="251"/>
      <c r="H69" s="168"/>
      <c r="I69" s="168"/>
      <c r="J69" s="168"/>
      <c r="K69" s="168"/>
      <c r="L69" s="168"/>
      <c r="M69" s="168"/>
      <c r="N69" s="161"/>
      <c r="O69" s="161"/>
      <c r="P69" s="161"/>
      <c r="Q69" s="161"/>
      <c r="R69" s="161"/>
      <c r="S69" s="161"/>
      <c r="T69" s="162"/>
      <c r="U69" s="161"/>
      <c r="V69" s="151"/>
      <c r="W69" s="151"/>
      <c r="X69" s="151"/>
      <c r="Y69" s="151"/>
      <c r="Z69" s="151"/>
      <c r="AA69" s="151"/>
      <c r="AB69" s="151"/>
      <c r="AC69" s="151"/>
      <c r="AD69" s="151"/>
      <c r="AE69" s="151" t="s">
        <v>125</v>
      </c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4" t="str">
        <f t="shared" ref="BA69:BA76" si="3">C69</f>
        <v>2.07:</v>
      </c>
      <c r="BB69" s="151"/>
      <c r="BC69" s="151"/>
      <c r="BD69" s="151"/>
      <c r="BE69" s="151"/>
      <c r="BF69" s="151"/>
      <c r="BG69" s="151"/>
      <c r="BH69" s="151"/>
    </row>
    <row r="70" spans="1:60" outlineLevel="1" x14ac:dyDescent="0.2">
      <c r="A70" s="152"/>
      <c r="B70" s="159"/>
      <c r="C70" s="247" t="s">
        <v>179</v>
      </c>
      <c r="D70" s="248"/>
      <c r="E70" s="249"/>
      <c r="F70" s="250"/>
      <c r="G70" s="251"/>
      <c r="H70" s="168"/>
      <c r="I70" s="168"/>
      <c r="J70" s="168"/>
      <c r="K70" s="168"/>
      <c r="L70" s="168"/>
      <c r="M70" s="168"/>
      <c r="N70" s="161"/>
      <c r="O70" s="161"/>
      <c r="P70" s="161"/>
      <c r="Q70" s="161"/>
      <c r="R70" s="161"/>
      <c r="S70" s="161"/>
      <c r="T70" s="162"/>
      <c r="U70" s="161"/>
      <c r="V70" s="151"/>
      <c r="W70" s="151"/>
      <c r="X70" s="151"/>
      <c r="Y70" s="151"/>
      <c r="Z70" s="151"/>
      <c r="AA70" s="151"/>
      <c r="AB70" s="151"/>
      <c r="AC70" s="151"/>
      <c r="AD70" s="151"/>
      <c r="AE70" s="151" t="s">
        <v>125</v>
      </c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4" t="str">
        <f t="shared" si="3"/>
        <v>1,6*1,2</v>
      </c>
      <c r="BB70" s="151"/>
      <c r="BC70" s="151"/>
      <c r="BD70" s="151"/>
      <c r="BE70" s="151"/>
      <c r="BF70" s="151"/>
      <c r="BG70" s="151"/>
      <c r="BH70" s="151"/>
    </row>
    <row r="71" spans="1:60" outlineLevel="1" x14ac:dyDescent="0.2">
      <c r="A71" s="152"/>
      <c r="B71" s="159"/>
      <c r="C71" s="247" t="s">
        <v>150</v>
      </c>
      <c r="D71" s="248"/>
      <c r="E71" s="249"/>
      <c r="F71" s="250"/>
      <c r="G71" s="251"/>
      <c r="H71" s="168"/>
      <c r="I71" s="168"/>
      <c r="J71" s="168"/>
      <c r="K71" s="168"/>
      <c r="L71" s="168"/>
      <c r="M71" s="168"/>
      <c r="N71" s="161"/>
      <c r="O71" s="161"/>
      <c r="P71" s="161"/>
      <c r="Q71" s="161"/>
      <c r="R71" s="161"/>
      <c r="S71" s="161"/>
      <c r="T71" s="162"/>
      <c r="U71" s="161"/>
      <c r="V71" s="151"/>
      <c r="W71" s="151"/>
      <c r="X71" s="151"/>
      <c r="Y71" s="151"/>
      <c r="Z71" s="151"/>
      <c r="AA71" s="151"/>
      <c r="AB71" s="151"/>
      <c r="AC71" s="151"/>
      <c r="AD71" s="151"/>
      <c r="AE71" s="151" t="s">
        <v>125</v>
      </c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4" t="str">
        <f t="shared" si="3"/>
        <v>2.09:</v>
      </c>
      <c r="BB71" s="151"/>
      <c r="BC71" s="151"/>
      <c r="BD71" s="151"/>
      <c r="BE71" s="151"/>
      <c r="BF71" s="151"/>
      <c r="BG71" s="151"/>
      <c r="BH71" s="151"/>
    </row>
    <row r="72" spans="1:60" outlineLevel="1" x14ac:dyDescent="0.2">
      <c r="A72" s="152"/>
      <c r="B72" s="159"/>
      <c r="C72" s="247" t="s">
        <v>179</v>
      </c>
      <c r="D72" s="248"/>
      <c r="E72" s="249"/>
      <c r="F72" s="250"/>
      <c r="G72" s="251"/>
      <c r="H72" s="168"/>
      <c r="I72" s="168"/>
      <c r="J72" s="168"/>
      <c r="K72" s="168"/>
      <c r="L72" s="168"/>
      <c r="M72" s="168"/>
      <c r="N72" s="161"/>
      <c r="O72" s="161"/>
      <c r="P72" s="161"/>
      <c r="Q72" s="161"/>
      <c r="R72" s="161"/>
      <c r="S72" s="161"/>
      <c r="T72" s="162"/>
      <c r="U72" s="161"/>
      <c r="V72" s="151"/>
      <c r="W72" s="151"/>
      <c r="X72" s="151"/>
      <c r="Y72" s="151"/>
      <c r="Z72" s="151"/>
      <c r="AA72" s="151"/>
      <c r="AB72" s="151"/>
      <c r="AC72" s="151"/>
      <c r="AD72" s="151"/>
      <c r="AE72" s="151" t="s">
        <v>125</v>
      </c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4" t="str">
        <f t="shared" si="3"/>
        <v>1,6*1,2</v>
      </c>
      <c r="BB72" s="151"/>
      <c r="BC72" s="151"/>
      <c r="BD72" s="151"/>
      <c r="BE72" s="151"/>
      <c r="BF72" s="151"/>
      <c r="BG72" s="151"/>
      <c r="BH72" s="151"/>
    </row>
    <row r="73" spans="1:60" outlineLevel="1" x14ac:dyDescent="0.2">
      <c r="A73" s="152"/>
      <c r="B73" s="159"/>
      <c r="C73" s="247" t="s">
        <v>152</v>
      </c>
      <c r="D73" s="248"/>
      <c r="E73" s="249"/>
      <c r="F73" s="250"/>
      <c r="G73" s="251"/>
      <c r="H73" s="168"/>
      <c r="I73" s="168"/>
      <c r="J73" s="168"/>
      <c r="K73" s="168"/>
      <c r="L73" s="168"/>
      <c r="M73" s="168"/>
      <c r="N73" s="161"/>
      <c r="O73" s="161"/>
      <c r="P73" s="161"/>
      <c r="Q73" s="161"/>
      <c r="R73" s="161"/>
      <c r="S73" s="161"/>
      <c r="T73" s="162"/>
      <c r="U73" s="161"/>
      <c r="V73" s="151"/>
      <c r="W73" s="151"/>
      <c r="X73" s="151"/>
      <c r="Y73" s="151"/>
      <c r="Z73" s="151"/>
      <c r="AA73" s="151"/>
      <c r="AB73" s="151"/>
      <c r="AC73" s="151"/>
      <c r="AD73" s="151"/>
      <c r="AE73" s="151" t="s">
        <v>125</v>
      </c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4" t="str">
        <f t="shared" si="3"/>
        <v>2.10:</v>
      </c>
      <c r="BB73" s="151"/>
      <c r="BC73" s="151"/>
      <c r="BD73" s="151"/>
      <c r="BE73" s="151"/>
      <c r="BF73" s="151"/>
      <c r="BG73" s="151"/>
      <c r="BH73" s="151"/>
    </row>
    <row r="74" spans="1:60" outlineLevel="1" x14ac:dyDescent="0.2">
      <c r="A74" s="152"/>
      <c r="B74" s="159"/>
      <c r="C74" s="247" t="s">
        <v>180</v>
      </c>
      <c r="D74" s="248"/>
      <c r="E74" s="249"/>
      <c r="F74" s="250"/>
      <c r="G74" s="251"/>
      <c r="H74" s="168"/>
      <c r="I74" s="168"/>
      <c r="J74" s="168"/>
      <c r="K74" s="168"/>
      <c r="L74" s="168"/>
      <c r="M74" s="168"/>
      <c r="N74" s="161"/>
      <c r="O74" s="161"/>
      <c r="P74" s="161"/>
      <c r="Q74" s="161"/>
      <c r="R74" s="161"/>
      <c r="S74" s="161"/>
      <c r="T74" s="162"/>
      <c r="U74" s="161"/>
      <c r="V74" s="151"/>
      <c r="W74" s="151"/>
      <c r="X74" s="151"/>
      <c r="Y74" s="151"/>
      <c r="Z74" s="151"/>
      <c r="AA74" s="151"/>
      <c r="AB74" s="151"/>
      <c r="AC74" s="151"/>
      <c r="AD74" s="151"/>
      <c r="AE74" s="151" t="s">
        <v>125</v>
      </c>
      <c r="AF74" s="151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4" t="str">
        <f t="shared" si="3"/>
        <v>2,1*(1,7+1,6+1,1)</v>
      </c>
      <c r="BB74" s="151"/>
      <c r="BC74" s="151"/>
      <c r="BD74" s="151"/>
      <c r="BE74" s="151"/>
      <c r="BF74" s="151"/>
      <c r="BG74" s="151"/>
      <c r="BH74" s="151"/>
    </row>
    <row r="75" spans="1:60" outlineLevel="1" x14ac:dyDescent="0.2">
      <c r="A75" s="152"/>
      <c r="B75" s="159"/>
      <c r="C75" s="247" t="s">
        <v>154</v>
      </c>
      <c r="D75" s="248"/>
      <c r="E75" s="249"/>
      <c r="F75" s="250"/>
      <c r="G75" s="251"/>
      <c r="H75" s="168"/>
      <c r="I75" s="168"/>
      <c r="J75" s="168"/>
      <c r="K75" s="168"/>
      <c r="L75" s="168"/>
      <c r="M75" s="168"/>
      <c r="N75" s="161"/>
      <c r="O75" s="161"/>
      <c r="P75" s="161"/>
      <c r="Q75" s="161"/>
      <c r="R75" s="161"/>
      <c r="S75" s="161"/>
      <c r="T75" s="162"/>
      <c r="U75" s="161"/>
      <c r="V75" s="151"/>
      <c r="W75" s="151"/>
      <c r="X75" s="151"/>
      <c r="Y75" s="151"/>
      <c r="Z75" s="151"/>
      <c r="AA75" s="151"/>
      <c r="AB75" s="151"/>
      <c r="AC75" s="151"/>
      <c r="AD75" s="151"/>
      <c r="AE75" s="151" t="s">
        <v>125</v>
      </c>
      <c r="AF75" s="151"/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4" t="str">
        <f t="shared" si="3"/>
        <v>2.11:</v>
      </c>
      <c r="BB75" s="151"/>
      <c r="BC75" s="151"/>
      <c r="BD75" s="151"/>
      <c r="BE75" s="151"/>
      <c r="BF75" s="151"/>
      <c r="BG75" s="151"/>
      <c r="BH75" s="151"/>
    </row>
    <row r="76" spans="1:60" outlineLevel="1" x14ac:dyDescent="0.2">
      <c r="A76" s="152"/>
      <c r="B76" s="159"/>
      <c r="C76" s="247" t="s">
        <v>181</v>
      </c>
      <c r="D76" s="248"/>
      <c r="E76" s="249"/>
      <c r="F76" s="250"/>
      <c r="G76" s="251"/>
      <c r="H76" s="168"/>
      <c r="I76" s="168"/>
      <c r="J76" s="168"/>
      <c r="K76" s="168"/>
      <c r="L76" s="168"/>
      <c r="M76" s="168"/>
      <c r="N76" s="161"/>
      <c r="O76" s="161"/>
      <c r="P76" s="161"/>
      <c r="Q76" s="161"/>
      <c r="R76" s="161"/>
      <c r="S76" s="161"/>
      <c r="T76" s="162"/>
      <c r="U76" s="161"/>
      <c r="V76" s="151"/>
      <c r="W76" s="151"/>
      <c r="X76" s="151"/>
      <c r="Y76" s="151"/>
      <c r="Z76" s="151"/>
      <c r="AA76" s="151"/>
      <c r="AB76" s="151"/>
      <c r="AC76" s="151"/>
      <c r="AD76" s="151"/>
      <c r="AE76" s="151" t="s">
        <v>125</v>
      </c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4" t="str">
        <f t="shared" si="3"/>
        <v>2,1*(1,4+1,6+2,5)</v>
      </c>
      <c r="BB76" s="151"/>
      <c r="BC76" s="151"/>
      <c r="BD76" s="151"/>
      <c r="BE76" s="151"/>
      <c r="BF76" s="151"/>
      <c r="BG76" s="151"/>
      <c r="BH76" s="151"/>
    </row>
    <row r="77" spans="1:60" outlineLevel="1" x14ac:dyDescent="0.2">
      <c r="A77" s="152">
        <v>16</v>
      </c>
      <c r="B77" s="159" t="s">
        <v>182</v>
      </c>
      <c r="C77" s="188" t="s">
        <v>183</v>
      </c>
      <c r="D77" s="161" t="s">
        <v>174</v>
      </c>
      <c r="E77" s="165">
        <v>4</v>
      </c>
      <c r="F77" s="167">
        <f>H77+J77</f>
        <v>0</v>
      </c>
      <c r="G77" s="168">
        <f>ROUND(E77*F77,2)</f>
        <v>0</v>
      </c>
      <c r="H77" s="168"/>
      <c r="I77" s="168">
        <f>ROUND(E77*H77,2)</f>
        <v>0</v>
      </c>
      <c r="J77" s="168"/>
      <c r="K77" s="168">
        <f>ROUND(E77*J77,2)</f>
        <v>0</v>
      </c>
      <c r="L77" s="168">
        <v>21</v>
      </c>
      <c r="M77" s="168">
        <f>G77*(1+L77/100)</f>
        <v>0</v>
      </c>
      <c r="N77" s="161">
        <v>0</v>
      </c>
      <c r="O77" s="161">
        <f>ROUND(E77*N77,5)</f>
        <v>0</v>
      </c>
      <c r="P77" s="161">
        <v>0</v>
      </c>
      <c r="Q77" s="161">
        <f>ROUND(E77*P77,5)</f>
        <v>0</v>
      </c>
      <c r="R77" s="161"/>
      <c r="S77" s="161"/>
      <c r="T77" s="162">
        <v>0</v>
      </c>
      <c r="U77" s="161">
        <f>ROUND(E77*T77,2)</f>
        <v>0</v>
      </c>
      <c r="V77" s="151"/>
      <c r="W77" s="151"/>
      <c r="X77" s="151"/>
      <c r="Y77" s="151"/>
      <c r="Z77" s="151"/>
      <c r="AA77" s="151"/>
      <c r="AB77" s="151"/>
      <c r="AC77" s="151"/>
      <c r="AD77" s="151"/>
      <c r="AE77" s="151" t="s">
        <v>123</v>
      </c>
      <c r="AF77" s="151"/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</row>
    <row r="78" spans="1:60" outlineLevel="1" x14ac:dyDescent="0.2">
      <c r="A78" s="152">
        <v>17</v>
      </c>
      <c r="B78" s="159" t="s">
        <v>184</v>
      </c>
      <c r="C78" s="188" t="s">
        <v>307</v>
      </c>
      <c r="D78" s="161" t="s">
        <v>174</v>
      </c>
      <c r="E78" s="165">
        <v>2</v>
      </c>
      <c r="F78" s="167">
        <f>H78+J78</f>
        <v>0</v>
      </c>
      <c r="G78" s="168">
        <f>ROUND(E78*F78,2)</f>
        <v>0</v>
      </c>
      <c r="H78" s="168"/>
      <c r="I78" s="168">
        <f>ROUND(E78*H78,2)</f>
        <v>0</v>
      </c>
      <c r="J78" s="168"/>
      <c r="K78" s="168">
        <f>ROUND(E78*J78,2)</f>
        <v>0</v>
      </c>
      <c r="L78" s="168">
        <v>21</v>
      </c>
      <c r="M78" s="168">
        <f>G78*(1+L78/100)</f>
        <v>0</v>
      </c>
      <c r="N78" s="161">
        <v>3.3570000000000003E-2</v>
      </c>
      <c r="O78" s="161">
        <f>ROUND(E78*N78,5)</f>
        <v>6.7140000000000005E-2</v>
      </c>
      <c r="P78" s="161">
        <v>0</v>
      </c>
      <c r="Q78" s="161">
        <f>ROUND(E78*P78,5)</f>
        <v>0</v>
      </c>
      <c r="R78" s="161"/>
      <c r="S78" s="161"/>
      <c r="T78" s="162">
        <v>1.86</v>
      </c>
      <c r="U78" s="161">
        <f>ROUND(E78*T78,2)</f>
        <v>3.72</v>
      </c>
      <c r="V78" s="151"/>
      <c r="W78" s="151"/>
      <c r="X78" s="151"/>
      <c r="Y78" s="151"/>
      <c r="Z78" s="151"/>
      <c r="AA78" s="151"/>
      <c r="AB78" s="151"/>
      <c r="AC78" s="151"/>
      <c r="AD78" s="151"/>
      <c r="AE78" s="151" t="s">
        <v>123</v>
      </c>
      <c r="AF78" s="151"/>
      <c r="AG78" s="151"/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</row>
    <row r="79" spans="1:60" outlineLevel="1" x14ac:dyDescent="0.2">
      <c r="A79" s="152"/>
      <c r="B79" s="159"/>
      <c r="C79" s="247" t="s">
        <v>185</v>
      </c>
      <c r="D79" s="248"/>
      <c r="E79" s="249"/>
      <c r="F79" s="250"/>
      <c r="G79" s="251"/>
      <c r="H79" s="168"/>
      <c r="I79" s="168"/>
      <c r="J79" s="168"/>
      <c r="K79" s="168"/>
      <c r="L79" s="168"/>
      <c r="M79" s="168"/>
      <c r="N79" s="161"/>
      <c r="O79" s="161"/>
      <c r="P79" s="161"/>
      <c r="Q79" s="161"/>
      <c r="R79" s="161"/>
      <c r="S79" s="161"/>
      <c r="T79" s="162"/>
      <c r="U79" s="161"/>
      <c r="V79" s="151"/>
      <c r="W79" s="151"/>
      <c r="X79" s="151"/>
      <c r="Y79" s="151"/>
      <c r="Z79" s="151"/>
      <c r="AA79" s="151"/>
      <c r="AB79" s="151"/>
      <c r="AC79" s="151"/>
      <c r="AD79" s="151"/>
      <c r="AE79" s="151" t="s">
        <v>125</v>
      </c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4" t="str">
        <f>C79</f>
        <v>Demontáž ocelových zárubní včetně likvidace</v>
      </c>
      <c r="BB79" s="151"/>
      <c r="BC79" s="151"/>
      <c r="BD79" s="151"/>
      <c r="BE79" s="151"/>
      <c r="BF79" s="151"/>
      <c r="BG79" s="151"/>
      <c r="BH79" s="151"/>
    </row>
    <row r="80" spans="1:60" x14ac:dyDescent="0.2">
      <c r="A80" s="153" t="s">
        <v>118</v>
      </c>
      <c r="B80" s="160" t="s">
        <v>69</v>
      </c>
      <c r="C80" s="189" t="s">
        <v>70</v>
      </c>
      <c r="D80" s="163"/>
      <c r="E80" s="166"/>
      <c r="F80" s="169"/>
      <c r="G80" s="169">
        <f>SUMIF(AE81:AE81,"&lt;&gt;NOR",G81:G81)</f>
        <v>0</v>
      </c>
      <c r="H80" s="169"/>
      <c r="I80" s="169">
        <f>SUM(I81:I81)</f>
        <v>0</v>
      </c>
      <c r="J80" s="169"/>
      <c r="K80" s="169">
        <f>SUM(K81:K81)</f>
        <v>0</v>
      </c>
      <c r="L80" s="169"/>
      <c r="M80" s="169">
        <f>SUM(M81:M81)</f>
        <v>0</v>
      </c>
      <c r="N80" s="163"/>
      <c r="O80" s="163">
        <f>SUM(O81:O81)</f>
        <v>0</v>
      </c>
      <c r="P80" s="163"/>
      <c r="Q80" s="163">
        <f>SUM(Q81:Q81)</f>
        <v>0</v>
      </c>
      <c r="R80" s="163"/>
      <c r="S80" s="163"/>
      <c r="T80" s="164"/>
      <c r="U80" s="163">
        <f>SUM(U81:U81)</f>
        <v>12.77</v>
      </c>
      <c r="AE80" t="s">
        <v>119</v>
      </c>
    </row>
    <row r="81" spans="1:60" ht="22.5" outlineLevel="1" x14ac:dyDescent="0.2">
      <c r="A81" s="152">
        <v>18</v>
      </c>
      <c r="B81" s="159" t="s">
        <v>186</v>
      </c>
      <c r="C81" s="188" t="s">
        <v>187</v>
      </c>
      <c r="D81" s="161" t="s">
        <v>188</v>
      </c>
      <c r="E81" s="165">
        <v>6.0789499999999999</v>
      </c>
      <c r="F81" s="167">
        <f>H81+J81</f>
        <v>0</v>
      </c>
      <c r="G81" s="168">
        <f>ROUND(E81*F81,2)</f>
        <v>0</v>
      </c>
      <c r="H81" s="168"/>
      <c r="I81" s="168">
        <f>ROUND(E81*H81,2)</f>
        <v>0</v>
      </c>
      <c r="J81" s="168"/>
      <c r="K81" s="168">
        <f>ROUND(E81*J81,2)</f>
        <v>0</v>
      </c>
      <c r="L81" s="168">
        <v>21</v>
      </c>
      <c r="M81" s="168">
        <f>G81*(1+L81/100)</f>
        <v>0</v>
      </c>
      <c r="N81" s="161">
        <v>0</v>
      </c>
      <c r="O81" s="161">
        <f>ROUND(E81*N81,5)</f>
        <v>0</v>
      </c>
      <c r="P81" s="161">
        <v>0</v>
      </c>
      <c r="Q81" s="161">
        <f>ROUND(E81*P81,5)</f>
        <v>0</v>
      </c>
      <c r="R81" s="161"/>
      <c r="S81" s="161"/>
      <c r="T81" s="162">
        <v>2.1</v>
      </c>
      <c r="U81" s="161">
        <f>ROUND(E81*T81,2)</f>
        <v>12.77</v>
      </c>
      <c r="V81" s="151"/>
      <c r="W81" s="151"/>
      <c r="X81" s="151"/>
      <c r="Y81" s="151"/>
      <c r="Z81" s="151"/>
      <c r="AA81" s="151"/>
      <c r="AB81" s="151"/>
      <c r="AC81" s="151"/>
      <c r="AD81" s="151"/>
      <c r="AE81" s="151" t="s">
        <v>123</v>
      </c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</row>
    <row r="82" spans="1:60" x14ac:dyDescent="0.2">
      <c r="A82" s="153" t="s">
        <v>118</v>
      </c>
      <c r="B82" s="160" t="s">
        <v>71</v>
      </c>
      <c r="C82" s="189" t="s">
        <v>72</v>
      </c>
      <c r="D82" s="163"/>
      <c r="E82" s="166"/>
      <c r="F82" s="169"/>
      <c r="G82" s="169">
        <f>SUMIF(AE83:AE110,"&lt;&gt;NOR",G83:G110)</f>
        <v>0</v>
      </c>
      <c r="H82" s="169"/>
      <c r="I82" s="169">
        <f>SUM(I83:I110)</f>
        <v>0</v>
      </c>
      <c r="J82" s="169"/>
      <c r="K82" s="169">
        <f>SUM(K83:K110)</f>
        <v>0</v>
      </c>
      <c r="L82" s="169"/>
      <c r="M82" s="169">
        <f>SUM(M83:M110)</f>
        <v>0</v>
      </c>
      <c r="N82" s="163"/>
      <c r="O82" s="163">
        <f>SUM(O83:O110)</f>
        <v>0.10291</v>
      </c>
      <c r="P82" s="163"/>
      <c r="Q82" s="163">
        <f>SUM(Q83:Q110)</f>
        <v>0</v>
      </c>
      <c r="R82" s="163"/>
      <c r="S82" s="163"/>
      <c r="T82" s="164"/>
      <c r="U82" s="163">
        <f>SUM(U83:U110)</f>
        <v>17.29</v>
      </c>
      <c r="AE82" t="s">
        <v>119</v>
      </c>
    </row>
    <row r="83" spans="1:60" ht="22.5" outlineLevel="1" x14ac:dyDescent="0.2">
      <c r="A83" s="152">
        <v>19</v>
      </c>
      <c r="B83" s="159" t="s">
        <v>189</v>
      </c>
      <c r="C83" s="188" t="s">
        <v>190</v>
      </c>
      <c r="D83" s="161" t="s">
        <v>122</v>
      </c>
      <c r="E83" s="165">
        <v>23.826000000000001</v>
      </c>
      <c r="F83" s="167">
        <f>H83+J83</f>
        <v>0</v>
      </c>
      <c r="G83" s="168">
        <f>ROUND(E83*F83,2)</f>
        <v>0</v>
      </c>
      <c r="H83" s="168"/>
      <c r="I83" s="168">
        <f>ROUND(E83*H83,2)</f>
        <v>0</v>
      </c>
      <c r="J83" s="168"/>
      <c r="K83" s="168">
        <f>ROUND(E83*J83,2)</f>
        <v>0</v>
      </c>
      <c r="L83" s="168">
        <v>21</v>
      </c>
      <c r="M83" s="168">
        <f>G83*(1+L83/100)</f>
        <v>0</v>
      </c>
      <c r="N83" s="161">
        <v>3.2299999999999998E-3</v>
      </c>
      <c r="O83" s="161">
        <f>ROUND(E83*N83,5)</f>
        <v>7.6960000000000001E-2</v>
      </c>
      <c r="P83" s="161">
        <v>0</v>
      </c>
      <c r="Q83" s="161">
        <f>ROUND(E83*P83,5)</f>
        <v>0</v>
      </c>
      <c r="R83" s="161"/>
      <c r="S83" s="161"/>
      <c r="T83" s="162">
        <v>0.48</v>
      </c>
      <c r="U83" s="161">
        <f>ROUND(E83*T83,2)</f>
        <v>11.44</v>
      </c>
      <c r="V83" s="151"/>
      <c r="W83" s="151"/>
      <c r="X83" s="151"/>
      <c r="Y83" s="151"/>
      <c r="Z83" s="151"/>
      <c r="AA83" s="151"/>
      <c r="AB83" s="151"/>
      <c r="AC83" s="151"/>
      <c r="AD83" s="151"/>
      <c r="AE83" s="151" t="s">
        <v>123</v>
      </c>
      <c r="AF83" s="151"/>
      <c r="AG83" s="151"/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</row>
    <row r="84" spans="1:60" outlineLevel="1" x14ac:dyDescent="0.2">
      <c r="A84" s="152"/>
      <c r="B84" s="159"/>
      <c r="C84" s="247" t="s">
        <v>191</v>
      </c>
      <c r="D84" s="248"/>
      <c r="E84" s="249"/>
      <c r="F84" s="250"/>
      <c r="G84" s="251"/>
      <c r="H84" s="168"/>
      <c r="I84" s="168"/>
      <c r="J84" s="168"/>
      <c r="K84" s="168"/>
      <c r="L84" s="168"/>
      <c r="M84" s="168"/>
      <c r="N84" s="161"/>
      <c r="O84" s="161"/>
      <c r="P84" s="161"/>
      <c r="Q84" s="161"/>
      <c r="R84" s="161"/>
      <c r="S84" s="161"/>
      <c r="T84" s="162"/>
      <c r="U84" s="161"/>
      <c r="V84" s="151"/>
      <c r="W84" s="151"/>
      <c r="X84" s="151"/>
      <c r="Y84" s="151"/>
      <c r="Z84" s="151"/>
      <c r="AA84" s="151"/>
      <c r="AB84" s="151"/>
      <c r="AC84" s="151"/>
      <c r="AD84" s="151"/>
      <c r="AE84" s="151" t="s">
        <v>125</v>
      </c>
      <c r="AF84" s="151"/>
      <c r="AG84" s="151"/>
      <c r="AH84" s="151"/>
      <c r="AI84" s="151"/>
      <c r="AJ84" s="151"/>
      <c r="AK84" s="151"/>
      <c r="AL84" s="151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51"/>
      <c r="AY84" s="151"/>
      <c r="AZ84" s="151"/>
      <c r="BA84" s="154" t="str">
        <f t="shared" ref="BA84:BA96" si="4">C84</f>
        <v>podlahy:</v>
      </c>
      <c r="BB84" s="151"/>
      <c r="BC84" s="151"/>
      <c r="BD84" s="151"/>
      <c r="BE84" s="151"/>
      <c r="BF84" s="151"/>
      <c r="BG84" s="151"/>
      <c r="BH84" s="151"/>
    </row>
    <row r="85" spans="1:60" outlineLevel="1" x14ac:dyDescent="0.2">
      <c r="A85" s="152"/>
      <c r="B85" s="159"/>
      <c r="C85" s="247" t="s">
        <v>192</v>
      </c>
      <c r="D85" s="248"/>
      <c r="E85" s="249"/>
      <c r="F85" s="250"/>
      <c r="G85" s="251"/>
      <c r="H85" s="168"/>
      <c r="I85" s="168"/>
      <c r="J85" s="168"/>
      <c r="K85" s="168"/>
      <c r="L85" s="168"/>
      <c r="M85" s="168"/>
      <c r="N85" s="161"/>
      <c r="O85" s="161"/>
      <c r="P85" s="161"/>
      <c r="Q85" s="161"/>
      <c r="R85" s="161"/>
      <c r="S85" s="161"/>
      <c r="T85" s="162"/>
      <c r="U85" s="161"/>
      <c r="V85" s="151"/>
      <c r="W85" s="151"/>
      <c r="X85" s="151"/>
      <c r="Y85" s="151"/>
      <c r="Z85" s="151"/>
      <c r="AA85" s="151"/>
      <c r="AB85" s="151"/>
      <c r="AC85" s="151"/>
      <c r="AD85" s="151"/>
      <c r="AE85" s="151" t="s">
        <v>125</v>
      </c>
      <c r="AF85" s="151"/>
      <c r="AG85" s="151"/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4" t="str">
        <f t="shared" si="4"/>
        <v>14,4</v>
      </c>
      <c r="BB85" s="151"/>
      <c r="BC85" s="151"/>
      <c r="BD85" s="151"/>
      <c r="BE85" s="151"/>
      <c r="BF85" s="151"/>
      <c r="BG85" s="151"/>
      <c r="BH85" s="151"/>
    </row>
    <row r="86" spans="1:60" outlineLevel="1" x14ac:dyDescent="0.2">
      <c r="A86" s="152"/>
      <c r="B86" s="159"/>
      <c r="C86" s="247" t="s">
        <v>300</v>
      </c>
      <c r="D86" s="248"/>
      <c r="E86" s="249"/>
      <c r="F86" s="250"/>
      <c r="G86" s="251"/>
      <c r="H86" s="168"/>
      <c r="I86" s="168"/>
      <c r="J86" s="168"/>
      <c r="K86" s="168"/>
      <c r="L86" s="168"/>
      <c r="M86" s="168"/>
      <c r="N86" s="161"/>
      <c r="O86" s="161"/>
      <c r="P86" s="161"/>
      <c r="Q86" s="161"/>
      <c r="R86" s="161"/>
      <c r="S86" s="161"/>
      <c r="T86" s="162"/>
      <c r="U86" s="161"/>
      <c r="V86" s="151"/>
      <c r="W86" s="151"/>
      <c r="X86" s="151"/>
      <c r="Y86" s="151"/>
      <c r="Z86" s="151"/>
      <c r="AA86" s="151"/>
      <c r="AB86" s="151"/>
      <c r="AC86" s="151"/>
      <c r="AD86" s="151"/>
      <c r="AE86" s="151" t="s">
        <v>125</v>
      </c>
      <c r="AF86" s="151"/>
      <c r="AG86" s="151"/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4" t="str">
        <f t="shared" si="4"/>
        <v>stěny svislé vytažení:</v>
      </c>
      <c r="BB86" s="151"/>
      <c r="BC86" s="151"/>
      <c r="BD86" s="151"/>
      <c r="BE86" s="151"/>
      <c r="BF86" s="151"/>
      <c r="BG86" s="151"/>
      <c r="BH86" s="151"/>
    </row>
    <row r="87" spans="1:60" outlineLevel="1" x14ac:dyDescent="0.2">
      <c r="A87" s="152"/>
      <c r="B87" s="159"/>
      <c r="C87" s="247" t="s">
        <v>146</v>
      </c>
      <c r="D87" s="248"/>
      <c r="E87" s="249"/>
      <c r="F87" s="250"/>
      <c r="G87" s="251"/>
      <c r="H87" s="168"/>
      <c r="I87" s="168"/>
      <c r="J87" s="168"/>
      <c r="K87" s="168"/>
      <c r="L87" s="168"/>
      <c r="M87" s="168"/>
      <c r="N87" s="161"/>
      <c r="O87" s="161"/>
      <c r="P87" s="161"/>
      <c r="Q87" s="161"/>
      <c r="R87" s="161"/>
      <c r="S87" s="161"/>
      <c r="T87" s="162"/>
      <c r="U87" s="161"/>
      <c r="V87" s="151"/>
      <c r="W87" s="151"/>
      <c r="X87" s="151"/>
      <c r="Y87" s="151"/>
      <c r="Z87" s="151"/>
      <c r="AA87" s="151"/>
      <c r="AB87" s="151"/>
      <c r="AC87" s="151"/>
      <c r="AD87" s="151"/>
      <c r="AE87" s="151" t="s">
        <v>125</v>
      </c>
      <c r="AF87" s="151"/>
      <c r="AG87" s="151"/>
      <c r="AH87" s="151"/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4" t="str">
        <f t="shared" si="4"/>
        <v>2.07:</v>
      </c>
      <c r="BB87" s="151"/>
      <c r="BC87" s="151"/>
      <c r="BD87" s="151"/>
      <c r="BE87" s="151"/>
      <c r="BF87" s="151"/>
      <c r="BG87" s="151"/>
      <c r="BH87" s="151"/>
    </row>
    <row r="88" spans="1:60" outlineLevel="1" x14ac:dyDescent="0.2">
      <c r="A88" s="152"/>
      <c r="B88" s="159"/>
      <c r="C88" s="247" t="s">
        <v>193</v>
      </c>
      <c r="D88" s="248"/>
      <c r="E88" s="249"/>
      <c r="F88" s="250"/>
      <c r="G88" s="251"/>
      <c r="H88" s="168"/>
      <c r="I88" s="168"/>
      <c r="J88" s="168"/>
      <c r="K88" s="168"/>
      <c r="L88" s="168"/>
      <c r="M88" s="168"/>
      <c r="N88" s="161"/>
      <c r="O88" s="161"/>
      <c r="P88" s="161"/>
      <c r="Q88" s="161"/>
      <c r="R88" s="161"/>
      <c r="S88" s="161"/>
      <c r="T88" s="162"/>
      <c r="U88" s="161"/>
      <c r="V88" s="151"/>
      <c r="W88" s="151"/>
      <c r="X88" s="151"/>
      <c r="Y88" s="151"/>
      <c r="Z88" s="151"/>
      <c r="AA88" s="151"/>
      <c r="AB88" s="151"/>
      <c r="AC88" s="151"/>
      <c r="AD88" s="151"/>
      <c r="AE88" s="151" t="s">
        <v>125</v>
      </c>
      <c r="AF88" s="151"/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4" t="str">
        <f t="shared" si="4"/>
        <v>0,3*(1,95*2+1,215*2+0,15*2-0,6*2)</v>
      </c>
      <c r="BB88" s="151"/>
      <c r="BC88" s="151"/>
      <c r="BD88" s="151"/>
      <c r="BE88" s="151"/>
      <c r="BF88" s="151"/>
      <c r="BG88" s="151"/>
      <c r="BH88" s="151"/>
    </row>
    <row r="89" spans="1:60" outlineLevel="1" x14ac:dyDescent="0.2">
      <c r="A89" s="152"/>
      <c r="B89" s="159"/>
      <c r="C89" s="247" t="s">
        <v>148</v>
      </c>
      <c r="D89" s="248"/>
      <c r="E89" s="249"/>
      <c r="F89" s="250"/>
      <c r="G89" s="251"/>
      <c r="H89" s="168"/>
      <c r="I89" s="168"/>
      <c r="J89" s="168"/>
      <c r="K89" s="168"/>
      <c r="L89" s="168"/>
      <c r="M89" s="168"/>
      <c r="N89" s="161"/>
      <c r="O89" s="161"/>
      <c r="P89" s="161"/>
      <c r="Q89" s="161"/>
      <c r="R89" s="161"/>
      <c r="S89" s="161"/>
      <c r="T89" s="162"/>
      <c r="U89" s="161"/>
      <c r="V89" s="151"/>
      <c r="W89" s="151"/>
      <c r="X89" s="151"/>
      <c r="Y89" s="151"/>
      <c r="Z89" s="151"/>
      <c r="AA89" s="151"/>
      <c r="AB89" s="151"/>
      <c r="AC89" s="151"/>
      <c r="AD89" s="151"/>
      <c r="AE89" s="151" t="s">
        <v>125</v>
      </c>
      <c r="AF89" s="151"/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4" t="str">
        <f t="shared" si="4"/>
        <v>2.08:</v>
      </c>
      <c r="BB89" s="151"/>
      <c r="BC89" s="151"/>
      <c r="BD89" s="151"/>
      <c r="BE89" s="151"/>
      <c r="BF89" s="151"/>
      <c r="BG89" s="151"/>
      <c r="BH89" s="151"/>
    </row>
    <row r="90" spans="1:60" outlineLevel="1" x14ac:dyDescent="0.2">
      <c r="A90" s="152"/>
      <c r="B90" s="159"/>
      <c r="C90" s="247" t="s">
        <v>194</v>
      </c>
      <c r="D90" s="248"/>
      <c r="E90" s="249"/>
      <c r="F90" s="250"/>
      <c r="G90" s="251"/>
      <c r="H90" s="168"/>
      <c r="I90" s="168"/>
      <c r="J90" s="168"/>
      <c r="K90" s="168"/>
      <c r="L90" s="168"/>
      <c r="M90" s="168"/>
      <c r="N90" s="161"/>
      <c r="O90" s="161"/>
      <c r="P90" s="161"/>
      <c r="Q90" s="161"/>
      <c r="R90" s="161"/>
      <c r="S90" s="161"/>
      <c r="T90" s="162"/>
      <c r="U90" s="161"/>
      <c r="V90" s="151"/>
      <c r="W90" s="151"/>
      <c r="X90" s="151"/>
      <c r="Y90" s="151"/>
      <c r="Z90" s="151"/>
      <c r="AA90" s="151"/>
      <c r="AB90" s="151"/>
      <c r="AC90" s="151"/>
      <c r="AD90" s="151"/>
      <c r="AE90" s="151" t="s">
        <v>125</v>
      </c>
      <c r="AF90" s="151"/>
      <c r="AG90" s="151"/>
      <c r="AH90" s="151"/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4" t="str">
        <f t="shared" si="4"/>
        <v>0,3*(1,02*2+1,215*2-0,6)</v>
      </c>
      <c r="BB90" s="151"/>
      <c r="BC90" s="151"/>
      <c r="BD90" s="151"/>
      <c r="BE90" s="151"/>
      <c r="BF90" s="151"/>
      <c r="BG90" s="151"/>
      <c r="BH90" s="151"/>
    </row>
    <row r="91" spans="1:60" outlineLevel="1" x14ac:dyDescent="0.2">
      <c r="A91" s="152"/>
      <c r="B91" s="159"/>
      <c r="C91" s="247" t="s">
        <v>150</v>
      </c>
      <c r="D91" s="248"/>
      <c r="E91" s="249"/>
      <c r="F91" s="250"/>
      <c r="G91" s="251"/>
      <c r="H91" s="168"/>
      <c r="I91" s="168"/>
      <c r="J91" s="168"/>
      <c r="K91" s="168"/>
      <c r="L91" s="168"/>
      <c r="M91" s="168"/>
      <c r="N91" s="161"/>
      <c r="O91" s="161"/>
      <c r="P91" s="161"/>
      <c r="Q91" s="161"/>
      <c r="R91" s="161"/>
      <c r="S91" s="161"/>
      <c r="T91" s="162"/>
      <c r="U91" s="161"/>
      <c r="V91" s="151"/>
      <c r="W91" s="151"/>
      <c r="X91" s="151"/>
      <c r="Y91" s="151"/>
      <c r="Z91" s="151"/>
      <c r="AA91" s="151"/>
      <c r="AB91" s="151"/>
      <c r="AC91" s="151"/>
      <c r="AD91" s="151"/>
      <c r="AE91" s="151" t="s">
        <v>125</v>
      </c>
      <c r="AF91" s="151"/>
      <c r="AG91" s="151"/>
      <c r="AH91" s="151"/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4" t="str">
        <f t="shared" si="4"/>
        <v>2.09:</v>
      </c>
      <c r="BB91" s="151"/>
      <c r="BC91" s="151"/>
      <c r="BD91" s="151"/>
      <c r="BE91" s="151"/>
      <c r="BF91" s="151"/>
      <c r="BG91" s="151"/>
      <c r="BH91" s="151"/>
    </row>
    <row r="92" spans="1:60" outlineLevel="1" x14ac:dyDescent="0.2">
      <c r="A92" s="152"/>
      <c r="B92" s="159"/>
      <c r="C92" s="247" t="s">
        <v>195</v>
      </c>
      <c r="D92" s="248"/>
      <c r="E92" s="249"/>
      <c r="F92" s="250"/>
      <c r="G92" s="251"/>
      <c r="H92" s="168"/>
      <c r="I92" s="168"/>
      <c r="J92" s="168"/>
      <c r="K92" s="168"/>
      <c r="L92" s="168"/>
      <c r="M92" s="168"/>
      <c r="N92" s="161"/>
      <c r="O92" s="161"/>
      <c r="P92" s="161"/>
      <c r="Q92" s="161"/>
      <c r="R92" s="161"/>
      <c r="S92" s="161"/>
      <c r="T92" s="162"/>
      <c r="U92" s="161"/>
      <c r="V92" s="151"/>
      <c r="W92" s="151"/>
      <c r="X92" s="151"/>
      <c r="Y92" s="151"/>
      <c r="Z92" s="151"/>
      <c r="AA92" s="151"/>
      <c r="AB92" s="151"/>
      <c r="AC92" s="151"/>
      <c r="AD92" s="151"/>
      <c r="AE92" s="151" t="s">
        <v>125</v>
      </c>
      <c r="AF92" s="151"/>
      <c r="AG92" s="151"/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4" t="str">
        <f t="shared" si="4"/>
        <v>0,3*(1,995*2+1,215*2+0,15*2-0,6*2)</v>
      </c>
      <c r="BB92" s="151"/>
      <c r="BC92" s="151"/>
      <c r="BD92" s="151"/>
      <c r="BE92" s="151"/>
      <c r="BF92" s="151"/>
      <c r="BG92" s="151"/>
      <c r="BH92" s="151"/>
    </row>
    <row r="93" spans="1:60" outlineLevel="1" x14ac:dyDescent="0.2">
      <c r="A93" s="152"/>
      <c r="B93" s="159"/>
      <c r="C93" s="247" t="s">
        <v>152</v>
      </c>
      <c r="D93" s="248"/>
      <c r="E93" s="249"/>
      <c r="F93" s="250"/>
      <c r="G93" s="251"/>
      <c r="H93" s="168"/>
      <c r="I93" s="168"/>
      <c r="J93" s="168"/>
      <c r="K93" s="168"/>
      <c r="L93" s="168"/>
      <c r="M93" s="168"/>
      <c r="N93" s="161"/>
      <c r="O93" s="161"/>
      <c r="P93" s="161"/>
      <c r="Q93" s="161"/>
      <c r="R93" s="161"/>
      <c r="S93" s="161"/>
      <c r="T93" s="162"/>
      <c r="U93" s="161"/>
      <c r="V93" s="151"/>
      <c r="W93" s="151"/>
      <c r="X93" s="151"/>
      <c r="Y93" s="151"/>
      <c r="Z93" s="151"/>
      <c r="AA93" s="151"/>
      <c r="AB93" s="151"/>
      <c r="AC93" s="151"/>
      <c r="AD93" s="151"/>
      <c r="AE93" s="151" t="s">
        <v>125</v>
      </c>
      <c r="AF93" s="151"/>
      <c r="AG93" s="151"/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4" t="str">
        <f t="shared" si="4"/>
        <v>2.10:</v>
      </c>
      <c r="BB93" s="151"/>
      <c r="BC93" s="151"/>
      <c r="BD93" s="151"/>
      <c r="BE93" s="151"/>
      <c r="BF93" s="151"/>
      <c r="BG93" s="151"/>
      <c r="BH93" s="151"/>
    </row>
    <row r="94" spans="1:60" outlineLevel="1" x14ac:dyDescent="0.2">
      <c r="A94" s="152"/>
      <c r="B94" s="159"/>
      <c r="C94" s="247" t="s">
        <v>196</v>
      </c>
      <c r="D94" s="248"/>
      <c r="E94" s="249"/>
      <c r="F94" s="250"/>
      <c r="G94" s="251"/>
      <c r="H94" s="168"/>
      <c r="I94" s="168"/>
      <c r="J94" s="168"/>
      <c r="K94" s="168"/>
      <c r="L94" s="168"/>
      <c r="M94" s="168"/>
      <c r="N94" s="161"/>
      <c r="O94" s="161"/>
      <c r="P94" s="161"/>
      <c r="Q94" s="161"/>
      <c r="R94" s="161"/>
      <c r="S94" s="161"/>
      <c r="T94" s="162"/>
      <c r="U94" s="161"/>
      <c r="V94" s="151"/>
      <c r="W94" s="151"/>
      <c r="X94" s="151"/>
      <c r="Y94" s="151"/>
      <c r="Z94" s="151"/>
      <c r="AA94" s="151"/>
      <c r="AB94" s="151"/>
      <c r="AC94" s="151"/>
      <c r="AD94" s="151"/>
      <c r="AE94" s="151" t="s">
        <v>125</v>
      </c>
      <c r="AF94" s="151"/>
      <c r="AG94" s="151"/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4" t="str">
        <f t="shared" si="4"/>
        <v>0,3*(1,6*2+2,5*2-0,6)</v>
      </c>
      <c r="BB94" s="151"/>
      <c r="BC94" s="151"/>
      <c r="BD94" s="151"/>
      <c r="BE94" s="151"/>
      <c r="BF94" s="151"/>
      <c r="BG94" s="151"/>
      <c r="BH94" s="151"/>
    </row>
    <row r="95" spans="1:60" outlineLevel="1" x14ac:dyDescent="0.2">
      <c r="A95" s="152"/>
      <c r="B95" s="159"/>
      <c r="C95" s="247" t="s">
        <v>154</v>
      </c>
      <c r="D95" s="248"/>
      <c r="E95" s="249"/>
      <c r="F95" s="250"/>
      <c r="G95" s="251"/>
      <c r="H95" s="168"/>
      <c r="I95" s="168"/>
      <c r="J95" s="168"/>
      <c r="K95" s="168"/>
      <c r="L95" s="168"/>
      <c r="M95" s="168"/>
      <c r="N95" s="161"/>
      <c r="O95" s="161"/>
      <c r="P95" s="161"/>
      <c r="Q95" s="161"/>
      <c r="R95" s="161"/>
      <c r="S95" s="161"/>
      <c r="T95" s="162"/>
      <c r="U95" s="161"/>
      <c r="V95" s="151"/>
      <c r="W95" s="151"/>
      <c r="X95" s="151"/>
      <c r="Y95" s="151"/>
      <c r="Z95" s="151"/>
      <c r="AA95" s="151"/>
      <c r="AB95" s="151"/>
      <c r="AC95" s="151"/>
      <c r="AD95" s="151"/>
      <c r="AE95" s="151" t="s">
        <v>125</v>
      </c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  <c r="AU95" s="151"/>
      <c r="AV95" s="151"/>
      <c r="AW95" s="151"/>
      <c r="AX95" s="151"/>
      <c r="AY95" s="151"/>
      <c r="AZ95" s="151"/>
      <c r="BA95" s="154" t="str">
        <f t="shared" si="4"/>
        <v>2.11:</v>
      </c>
      <c r="BB95" s="151"/>
      <c r="BC95" s="151"/>
      <c r="BD95" s="151"/>
      <c r="BE95" s="151"/>
      <c r="BF95" s="151"/>
      <c r="BG95" s="151"/>
      <c r="BH95" s="151"/>
    </row>
    <row r="96" spans="1:60" outlineLevel="1" x14ac:dyDescent="0.2">
      <c r="A96" s="152"/>
      <c r="B96" s="159"/>
      <c r="C96" s="247" t="s">
        <v>197</v>
      </c>
      <c r="D96" s="248"/>
      <c r="E96" s="249"/>
      <c r="F96" s="250"/>
      <c r="G96" s="251"/>
      <c r="H96" s="168"/>
      <c r="I96" s="168"/>
      <c r="J96" s="168"/>
      <c r="K96" s="168"/>
      <c r="L96" s="168"/>
      <c r="M96" s="168"/>
      <c r="N96" s="161"/>
      <c r="O96" s="161"/>
      <c r="P96" s="161"/>
      <c r="Q96" s="161"/>
      <c r="R96" s="161"/>
      <c r="S96" s="161"/>
      <c r="T96" s="162"/>
      <c r="U96" s="161"/>
      <c r="V96" s="151"/>
      <c r="W96" s="151"/>
      <c r="X96" s="151"/>
      <c r="Y96" s="151"/>
      <c r="Z96" s="151"/>
      <c r="AA96" s="151"/>
      <c r="AB96" s="151"/>
      <c r="AC96" s="151"/>
      <c r="AD96" s="151"/>
      <c r="AE96" s="151" t="s">
        <v>125</v>
      </c>
      <c r="AF96" s="151"/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4" t="str">
        <f t="shared" si="4"/>
        <v>0,3*(2,5*2+1,6*2-0,6)</v>
      </c>
      <c r="BB96" s="151"/>
      <c r="BC96" s="151"/>
      <c r="BD96" s="151"/>
      <c r="BE96" s="151"/>
      <c r="BF96" s="151"/>
      <c r="BG96" s="151"/>
      <c r="BH96" s="151"/>
    </row>
    <row r="97" spans="1:60" ht="22.5" outlineLevel="1" x14ac:dyDescent="0.2">
      <c r="A97" s="152">
        <v>20</v>
      </c>
      <c r="B97" s="159" t="s">
        <v>198</v>
      </c>
      <c r="C97" s="188" t="s">
        <v>199</v>
      </c>
      <c r="D97" s="161" t="s">
        <v>166</v>
      </c>
      <c r="E97" s="165">
        <v>30.02</v>
      </c>
      <c r="F97" s="167">
        <f>H97+J97</f>
        <v>0</v>
      </c>
      <c r="G97" s="168">
        <f>ROUND(E97*F97,2)</f>
        <v>0</v>
      </c>
      <c r="H97" s="168"/>
      <c r="I97" s="168">
        <f>ROUND(E97*H97,2)</f>
        <v>0</v>
      </c>
      <c r="J97" s="168"/>
      <c r="K97" s="168">
        <f>ROUND(E97*J97,2)</f>
        <v>0</v>
      </c>
      <c r="L97" s="168">
        <v>21</v>
      </c>
      <c r="M97" s="168">
        <f>G97*(1+L97/100)</f>
        <v>0</v>
      </c>
      <c r="N97" s="161">
        <v>3.2000000000000003E-4</v>
      </c>
      <c r="O97" s="161">
        <f>ROUND(E97*N97,5)</f>
        <v>9.6100000000000005E-3</v>
      </c>
      <c r="P97" s="161">
        <v>0</v>
      </c>
      <c r="Q97" s="161">
        <f>ROUND(E97*P97,5)</f>
        <v>0</v>
      </c>
      <c r="R97" s="161"/>
      <c r="S97" s="161"/>
      <c r="T97" s="162">
        <v>0.11</v>
      </c>
      <c r="U97" s="161">
        <f>ROUND(E97*T97,2)</f>
        <v>3.3</v>
      </c>
      <c r="V97" s="151"/>
      <c r="W97" s="151"/>
      <c r="X97" s="151"/>
      <c r="Y97" s="151"/>
      <c r="Z97" s="151"/>
      <c r="AA97" s="151"/>
      <c r="AB97" s="151"/>
      <c r="AC97" s="151"/>
      <c r="AD97" s="151"/>
      <c r="AE97" s="151" t="s">
        <v>123</v>
      </c>
      <c r="AF97" s="151"/>
      <c r="AG97" s="151"/>
      <c r="AH97" s="151"/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  <c r="BF97" s="151"/>
      <c r="BG97" s="151"/>
      <c r="BH97" s="151"/>
    </row>
    <row r="98" spans="1:60" outlineLevel="1" x14ac:dyDescent="0.2">
      <c r="A98" s="152"/>
      <c r="B98" s="159"/>
      <c r="C98" s="247" t="s">
        <v>146</v>
      </c>
      <c r="D98" s="248"/>
      <c r="E98" s="249"/>
      <c r="F98" s="250"/>
      <c r="G98" s="251"/>
      <c r="H98" s="168"/>
      <c r="I98" s="168"/>
      <c r="J98" s="168"/>
      <c r="K98" s="168"/>
      <c r="L98" s="168"/>
      <c r="M98" s="168"/>
      <c r="N98" s="161"/>
      <c r="O98" s="161"/>
      <c r="P98" s="161"/>
      <c r="Q98" s="161"/>
      <c r="R98" s="161"/>
      <c r="S98" s="161"/>
      <c r="T98" s="162"/>
      <c r="U98" s="161"/>
      <c r="V98" s="151"/>
      <c r="W98" s="151"/>
      <c r="X98" s="151"/>
      <c r="Y98" s="151"/>
      <c r="Z98" s="151"/>
      <c r="AA98" s="151"/>
      <c r="AB98" s="151"/>
      <c r="AC98" s="151"/>
      <c r="AD98" s="151"/>
      <c r="AE98" s="151" t="s">
        <v>125</v>
      </c>
      <c r="AF98" s="151"/>
      <c r="AG98" s="151"/>
      <c r="AH98" s="151"/>
      <c r="AI98" s="151"/>
      <c r="AJ98" s="151"/>
      <c r="AK98" s="151"/>
      <c r="AL98" s="151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Y98" s="151"/>
      <c r="AZ98" s="151"/>
      <c r="BA98" s="154" t="str">
        <f t="shared" ref="BA98:BA107" si="5">C98</f>
        <v>2.07:</v>
      </c>
      <c r="BB98" s="151"/>
      <c r="BC98" s="151"/>
      <c r="BD98" s="151"/>
      <c r="BE98" s="151"/>
      <c r="BF98" s="151"/>
      <c r="BG98" s="151"/>
      <c r="BH98" s="151"/>
    </row>
    <row r="99" spans="1:60" outlineLevel="1" x14ac:dyDescent="0.2">
      <c r="A99" s="152"/>
      <c r="B99" s="159"/>
      <c r="C99" s="247" t="s">
        <v>200</v>
      </c>
      <c r="D99" s="248"/>
      <c r="E99" s="249"/>
      <c r="F99" s="250"/>
      <c r="G99" s="251"/>
      <c r="H99" s="168"/>
      <c r="I99" s="168"/>
      <c r="J99" s="168"/>
      <c r="K99" s="168"/>
      <c r="L99" s="168"/>
      <c r="M99" s="168"/>
      <c r="N99" s="161"/>
      <c r="O99" s="161"/>
      <c r="P99" s="161"/>
      <c r="Q99" s="161"/>
      <c r="R99" s="161"/>
      <c r="S99" s="161"/>
      <c r="T99" s="162"/>
      <c r="U99" s="161"/>
      <c r="V99" s="151"/>
      <c r="W99" s="151"/>
      <c r="X99" s="151"/>
      <c r="Y99" s="151"/>
      <c r="Z99" s="151"/>
      <c r="AA99" s="151"/>
      <c r="AB99" s="151"/>
      <c r="AC99" s="151"/>
      <c r="AD99" s="151"/>
      <c r="AE99" s="151" t="s">
        <v>125</v>
      </c>
      <c r="AF99" s="151"/>
      <c r="AG99" s="151"/>
      <c r="AH99" s="151"/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Y99" s="151"/>
      <c r="AZ99" s="151"/>
      <c r="BA99" s="154" t="str">
        <f t="shared" si="5"/>
        <v>(1,95*2+1,215*2+0,15*2-0,6*2)</v>
      </c>
      <c r="BB99" s="151"/>
      <c r="BC99" s="151"/>
      <c r="BD99" s="151"/>
      <c r="BE99" s="151"/>
      <c r="BF99" s="151"/>
      <c r="BG99" s="151"/>
      <c r="BH99" s="151"/>
    </row>
    <row r="100" spans="1:60" outlineLevel="1" x14ac:dyDescent="0.2">
      <c r="A100" s="152"/>
      <c r="B100" s="159"/>
      <c r="C100" s="247" t="s">
        <v>148</v>
      </c>
      <c r="D100" s="248"/>
      <c r="E100" s="249"/>
      <c r="F100" s="250"/>
      <c r="G100" s="251"/>
      <c r="H100" s="168"/>
      <c r="I100" s="168"/>
      <c r="J100" s="168"/>
      <c r="K100" s="168"/>
      <c r="L100" s="168"/>
      <c r="M100" s="168"/>
      <c r="N100" s="161"/>
      <c r="O100" s="161"/>
      <c r="P100" s="161"/>
      <c r="Q100" s="161"/>
      <c r="R100" s="161"/>
      <c r="S100" s="161"/>
      <c r="T100" s="162"/>
      <c r="U100" s="161"/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 t="s">
        <v>125</v>
      </c>
      <c r="AF100" s="151"/>
      <c r="AG100" s="151"/>
      <c r="AH100" s="151"/>
      <c r="AI100" s="151"/>
      <c r="AJ100" s="151"/>
      <c r="AK100" s="151"/>
      <c r="AL100" s="151"/>
      <c r="AM100" s="151"/>
      <c r="AN100" s="151"/>
      <c r="AO100" s="151"/>
      <c r="AP100" s="151"/>
      <c r="AQ100" s="151"/>
      <c r="AR100" s="151"/>
      <c r="AS100" s="151"/>
      <c r="AT100" s="151"/>
      <c r="AU100" s="151"/>
      <c r="AV100" s="151"/>
      <c r="AW100" s="151"/>
      <c r="AX100" s="151"/>
      <c r="AY100" s="151"/>
      <c r="AZ100" s="151"/>
      <c r="BA100" s="154" t="str">
        <f t="shared" si="5"/>
        <v>2.08:</v>
      </c>
      <c r="BB100" s="151"/>
      <c r="BC100" s="151"/>
      <c r="BD100" s="151"/>
      <c r="BE100" s="151"/>
      <c r="BF100" s="151"/>
      <c r="BG100" s="151"/>
      <c r="BH100" s="151"/>
    </row>
    <row r="101" spans="1:60" outlineLevel="1" x14ac:dyDescent="0.2">
      <c r="A101" s="152"/>
      <c r="B101" s="159"/>
      <c r="C101" s="247" t="s">
        <v>168</v>
      </c>
      <c r="D101" s="248"/>
      <c r="E101" s="249"/>
      <c r="F101" s="250"/>
      <c r="G101" s="251"/>
      <c r="H101" s="168"/>
      <c r="I101" s="168"/>
      <c r="J101" s="168"/>
      <c r="K101" s="168"/>
      <c r="L101" s="168"/>
      <c r="M101" s="168"/>
      <c r="N101" s="161"/>
      <c r="O101" s="161"/>
      <c r="P101" s="161"/>
      <c r="Q101" s="161"/>
      <c r="R101" s="161"/>
      <c r="S101" s="161"/>
      <c r="T101" s="162"/>
      <c r="U101" s="161"/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 t="s">
        <v>125</v>
      </c>
      <c r="AF101" s="151"/>
      <c r="AG101" s="151"/>
      <c r="AH101" s="151"/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Y101" s="151"/>
      <c r="AZ101" s="151"/>
      <c r="BA101" s="154" t="str">
        <f t="shared" si="5"/>
        <v>(1,02*2+1,215*2-0,6)</v>
      </c>
      <c r="BB101" s="151"/>
      <c r="BC101" s="151"/>
      <c r="BD101" s="151"/>
      <c r="BE101" s="151"/>
      <c r="BF101" s="151"/>
      <c r="BG101" s="151"/>
      <c r="BH101" s="151"/>
    </row>
    <row r="102" spans="1:60" outlineLevel="1" x14ac:dyDescent="0.2">
      <c r="A102" s="152"/>
      <c r="B102" s="159"/>
      <c r="C102" s="247" t="s">
        <v>150</v>
      </c>
      <c r="D102" s="248"/>
      <c r="E102" s="249"/>
      <c r="F102" s="250"/>
      <c r="G102" s="251"/>
      <c r="H102" s="168"/>
      <c r="I102" s="168"/>
      <c r="J102" s="168"/>
      <c r="K102" s="168"/>
      <c r="L102" s="168"/>
      <c r="M102" s="168"/>
      <c r="N102" s="161"/>
      <c r="O102" s="161"/>
      <c r="P102" s="161"/>
      <c r="Q102" s="161"/>
      <c r="R102" s="161"/>
      <c r="S102" s="161"/>
      <c r="T102" s="162"/>
      <c r="U102" s="161"/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 t="s">
        <v>125</v>
      </c>
      <c r="AF102" s="151"/>
      <c r="AG102" s="151"/>
      <c r="AH102" s="151"/>
      <c r="AI102" s="151"/>
      <c r="AJ102" s="151"/>
      <c r="AK102" s="151"/>
      <c r="AL102" s="151"/>
      <c r="AM102" s="151"/>
      <c r="AN102" s="151"/>
      <c r="AO102" s="151"/>
      <c r="AP102" s="151"/>
      <c r="AQ102" s="151"/>
      <c r="AR102" s="151"/>
      <c r="AS102" s="151"/>
      <c r="AT102" s="151"/>
      <c r="AU102" s="151"/>
      <c r="AV102" s="151"/>
      <c r="AW102" s="151"/>
      <c r="AX102" s="151"/>
      <c r="AY102" s="151"/>
      <c r="AZ102" s="151"/>
      <c r="BA102" s="154" t="str">
        <f t="shared" si="5"/>
        <v>2.09:</v>
      </c>
      <c r="BB102" s="151"/>
      <c r="BC102" s="151"/>
      <c r="BD102" s="151"/>
      <c r="BE102" s="151"/>
      <c r="BF102" s="151"/>
      <c r="BG102" s="151"/>
      <c r="BH102" s="151"/>
    </row>
    <row r="103" spans="1:60" outlineLevel="1" x14ac:dyDescent="0.2">
      <c r="A103" s="152"/>
      <c r="B103" s="159"/>
      <c r="C103" s="247" t="s">
        <v>201</v>
      </c>
      <c r="D103" s="248"/>
      <c r="E103" s="249"/>
      <c r="F103" s="250"/>
      <c r="G103" s="251"/>
      <c r="H103" s="168"/>
      <c r="I103" s="168"/>
      <c r="J103" s="168"/>
      <c r="K103" s="168"/>
      <c r="L103" s="168"/>
      <c r="M103" s="168"/>
      <c r="N103" s="161"/>
      <c r="O103" s="161"/>
      <c r="P103" s="161"/>
      <c r="Q103" s="161"/>
      <c r="R103" s="161"/>
      <c r="S103" s="161"/>
      <c r="T103" s="162"/>
      <c r="U103" s="161"/>
      <c r="V103" s="151"/>
      <c r="W103" s="151"/>
      <c r="X103" s="151"/>
      <c r="Y103" s="151"/>
      <c r="Z103" s="151"/>
      <c r="AA103" s="151"/>
      <c r="AB103" s="151"/>
      <c r="AC103" s="151"/>
      <c r="AD103" s="151"/>
      <c r="AE103" s="151" t="s">
        <v>125</v>
      </c>
      <c r="AF103" s="151"/>
      <c r="AG103" s="151"/>
      <c r="AH103" s="151"/>
      <c r="AI103" s="151"/>
      <c r="AJ103" s="151"/>
      <c r="AK103" s="151"/>
      <c r="AL103" s="151"/>
      <c r="AM103" s="151"/>
      <c r="AN103" s="151"/>
      <c r="AO103" s="151"/>
      <c r="AP103" s="151"/>
      <c r="AQ103" s="151"/>
      <c r="AR103" s="151"/>
      <c r="AS103" s="151"/>
      <c r="AT103" s="151"/>
      <c r="AU103" s="151"/>
      <c r="AV103" s="151"/>
      <c r="AW103" s="151"/>
      <c r="AX103" s="151"/>
      <c r="AY103" s="151"/>
      <c r="AZ103" s="151"/>
      <c r="BA103" s="154" t="str">
        <f t="shared" si="5"/>
        <v>(1,995*2+1,215*2+0,15*2-0,6*2)</v>
      </c>
      <c r="BB103" s="151"/>
      <c r="BC103" s="151"/>
      <c r="BD103" s="151"/>
      <c r="BE103" s="151"/>
      <c r="BF103" s="151"/>
      <c r="BG103" s="151"/>
      <c r="BH103" s="151"/>
    </row>
    <row r="104" spans="1:60" outlineLevel="1" x14ac:dyDescent="0.2">
      <c r="A104" s="152"/>
      <c r="B104" s="159"/>
      <c r="C104" s="247" t="s">
        <v>152</v>
      </c>
      <c r="D104" s="248"/>
      <c r="E104" s="249"/>
      <c r="F104" s="250"/>
      <c r="G104" s="251"/>
      <c r="H104" s="168"/>
      <c r="I104" s="168"/>
      <c r="J104" s="168"/>
      <c r="K104" s="168"/>
      <c r="L104" s="168"/>
      <c r="M104" s="168"/>
      <c r="N104" s="161"/>
      <c r="O104" s="161"/>
      <c r="P104" s="161"/>
      <c r="Q104" s="161"/>
      <c r="R104" s="161"/>
      <c r="S104" s="161"/>
      <c r="T104" s="162"/>
      <c r="U104" s="161"/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 t="s">
        <v>125</v>
      </c>
      <c r="AF104" s="151"/>
      <c r="AG104" s="151"/>
      <c r="AH104" s="151"/>
      <c r="AI104" s="151"/>
      <c r="AJ104" s="151"/>
      <c r="AK104" s="151"/>
      <c r="AL104" s="151"/>
      <c r="AM104" s="151"/>
      <c r="AN104" s="151"/>
      <c r="AO104" s="151"/>
      <c r="AP104" s="151"/>
      <c r="AQ104" s="151"/>
      <c r="AR104" s="151"/>
      <c r="AS104" s="151"/>
      <c r="AT104" s="151"/>
      <c r="AU104" s="151"/>
      <c r="AV104" s="151"/>
      <c r="AW104" s="151"/>
      <c r="AX104" s="151"/>
      <c r="AY104" s="151"/>
      <c r="AZ104" s="151"/>
      <c r="BA104" s="154" t="str">
        <f t="shared" si="5"/>
        <v>2.10:</v>
      </c>
      <c r="BB104" s="151"/>
      <c r="BC104" s="151"/>
      <c r="BD104" s="151"/>
      <c r="BE104" s="151"/>
      <c r="BF104" s="151"/>
      <c r="BG104" s="151"/>
      <c r="BH104" s="151"/>
    </row>
    <row r="105" spans="1:60" outlineLevel="1" x14ac:dyDescent="0.2">
      <c r="A105" s="152"/>
      <c r="B105" s="159"/>
      <c r="C105" s="247" t="s">
        <v>202</v>
      </c>
      <c r="D105" s="248"/>
      <c r="E105" s="249"/>
      <c r="F105" s="250"/>
      <c r="G105" s="251"/>
      <c r="H105" s="168"/>
      <c r="I105" s="168"/>
      <c r="J105" s="168"/>
      <c r="K105" s="168"/>
      <c r="L105" s="168"/>
      <c r="M105" s="168"/>
      <c r="N105" s="161"/>
      <c r="O105" s="161"/>
      <c r="P105" s="161"/>
      <c r="Q105" s="161"/>
      <c r="R105" s="161"/>
      <c r="S105" s="161"/>
      <c r="T105" s="162"/>
      <c r="U105" s="161"/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51" t="s">
        <v>125</v>
      </c>
      <c r="AF105" s="151"/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  <c r="AU105" s="151"/>
      <c r="AV105" s="151"/>
      <c r="AW105" s="151"/>
      <c r="AX105" s="151"/>
      <c r="AY105" s="151"/>
      <c r="AZ105" s="151"/>
      <c r="BA105" s="154" t="str">
        <f t="shared" si="5"/>
        <v>(1,6*2+2,5*2-0,6)</v>
      </c>
      <c r="BB105" s="151"/>
      <c r="BC105" s="151"/>
      <c r="BD105" s="151"/>
      <c r="BE105" s="151"/>
      <c r="BF105" s="151"/>
      <c r="BG105" s="151"/>
      <c r="BH105" s="151"/>
    </row>
    <row r="106" spans="1:60" outlineLevel="1" x14ac:dyDescent="0.2">
      <c r="A106" s="152"/>
      <c r="B106" s="159"/>
      <c r="C106" s="247" t="s">
        <v>154</v>
      </c>
      <c r="D106" s="248"/>
      <c r="E106" s="249"/>
      <c r="F106" s="250"/>
      <c r="G106" s="251"/>
      <c r="H106" s="168"/>
      <c r="I106" s="168"/>
      <c r="J106" s="168"/>
      <c r="K106" s="168"/>
      <c r="L106" s="168"/>
      <c r="M106" s="168"/>
      <c r="N106" s="161"/>
      <c r="O106" s="161"/>
      <c r="P106" s="161"/>
      <c r="Q106" s="161"/>
      <c r="R106" s="161"/>
      <c r="S106" s="161"/>
      <c r="T106" s="162"/>
      <c r="U106" s="161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 t="s">
        <v>125</v>
      </c>
      <c r="AF106" s="151"/>
      <c r="AG106" s="151"/>
      <c r="AH106" s="151"/>
      <c r="AI106" s="151"/>
      <c r="AJ106" s="151"/>
      <c r="AK106" s="151"/>
      <c r="AL106" s="151"/>
      <c r="AM106" s="151"/>
      <c r="AN106" s="151"/>
      <c r="AO106" s="151"/>
      <c r="AP106" s="151"/>
      <c r="AQ106" s="151"/>
      <c r="AR106" s="151"/>
      <c r="AS106" s="151"/>
      <c r="AT106" s="151"/>
      <c r="AU106" s="151"/>
      <c r="AV106" s="151"/>
      <c r="AW106" s="151"/>
      <c r="AX106" s="151"/>
      <c r="AY106" s="151"/>
      <c r="AZ106" s="151"/>
      <c r="BA106" s="154" t="str">
        <f t="shared" si="5"/>
        <v>2.11:</v>
      </c>
      <c r="BB106" s="151"/>
      <c r="BC106" s="151"/>
      <c r="BD106" s="151"/>
      <c r="BE106" s="151"/>
      <c r="BF106" s="151"/>
      <c r="BG106" s="151"/>
      <c r="BH106" s="151"/>
    </row>
    <row r="107" spans="1:60" outlineLevel="1" x14ac:dyDescent="0.2">
      <c r="A107" s="152"/>
      <c r="B107" s="159"/>
      <c r="C107" s="247" t="s">
        <v>203</v>
      </c>
      <c r="D107" s="248"/>
      <c r="E107" s="249"/>
      <c r="F107" s="250"/>
      <c r="G107" s="251"/>
      <c r="H107" s="168"/>
      <c r="I107" s="168"/>
      <c r="J107" s="168"/>
      <c r="K107" s="168"/>
      <c r="L107" s="168"/>
      <c r="M107" s="168"/>
      <c r="N107" s="161"/>
      <c r="O107" s="161"/>
      <c r="P107" s="161"/>
      <c r="Q107" s="161"/>
      <c r="R107" s="161"/>
      <c r="S107" s="161"/>
      <c r="T107" s="162"/>
      <c r="U107" s="161"/>
      <c r="V107" s="151"/>
      <c r="W107" s="151"/>
      <c r="X107" s="151"/>
      <c r="Y107" s="151"/>
      <c r="Z107" s="151"/>
      <c r="AA107" s="151"/>
      <c r="AB107" s="151"/>
      <c r="AC107" s="151"/>
      <c r="AD107" s="151"/>
      <c r="AE107" s="151" t="s">
        <v>125</v>
      </c>
      <c r="AF107" s="151"/>
      <c r="AG107" s="151"/>
      <c r="AH107" s="151"/>
      <c r="AI107" s="151"/>
      <c r="AJ107" s="151"/>
      <c r="AK107" s="151"/>
      <c r="AL107" s="151"/>
      <c r="AM107" s="151"/>
      <c r="AN107" s="151"/>
      <c r="AO107" s="151"/>
      <c r="AP107" s="151"/>
      <c r="AQ107" s="151"/>
      <c r="AR107" s="151"/>
      <c r="AS107" s="151"/>
      <c r="AT107" s="151"/>
      <c r="AU107" s="151"/>
      <c r="AV107" s="151"/>
      <c r="AW107" s="151"/>
      <c r="AX107" s="151"/>
      <c r="AY107" s="151"/>
      <c r="AZ107" s="151"/>
      <c r="BA107" s="154" t="str">
        <f t="shared" si="5"/>
        <v>(2,5*2+1,6*2-0,6)</v>
      </c>
      <c r="BB107" s="151"/>
      <c r="BC107" s="151"/>
      <c r="BD107" s="151"/>
      <c r="BE107" s="151"/>
      <c r="BF107" s="151"/>
      <c r="BG107" s="151"/>
      <c r="BH107" s="151"/>
    </row>
    <row r="108" spans="1:60" ht="22.5" outlineLevel="1" x14ac:dyDescent="0.2">
      <c r="A108" s="152">
        <v>21</v>
      </c>
      <c r="B108" s="159" t="s">
        <v>204</v>
      </c>
      <c r="C108" s="188" t="s">
        <v>205</v>
      </c>
      <c r="D108" s="161" t="s">
        <v>174</v>
      </c>
      <c r="E108" s="165">
        <v>38</v>
      </c>
      <c r="F108" s="167">
        <f>H108+J108</f>
        <v>0</v>
      </c>
      <c r="G108" s="168">
        <f>ROUND(E108*F108,2)</f>
        <v>0</v>
      </c>
      <c r="H108" s="168"/>
      <c r="I108" s="168">
        <f>ROUND(E108*H108,2)</f>
        <v>0</v>
      </c>
      <c r="J108" s="168"/>
      <c r="K108" s="168">
        <f>ROUND(E108*J108,2)</f>
        <v>0</v>
      </c>
      <c r="L108" s="168">
        <v>21</v>
      </c>
      <c r="M108" s="168">
        <f>G108*(1+L108/100)</f>
        <v>0</v>
      </c>
      <c r="N108" s="161">
        <v>4.2999999999999999E-4</v>
      </c>
      <c r="O108" s="161">
        <f>ROUND(E108*N108,5)</f>
        <v>1.634E-2</v>
      </c>
      <c r="P108" s="161">
        <v>0</v>
      </c>
      <c r="Q108" s="161">
        <f>ROUND(E108*P108,5)</f>
        <v>0</v>
      </c>
      <c r="R108" s="161"/>
      <c r="S108" s="161"/>
      <c r="T108" s="162">
        <v>6.7000000000000004E-2</v>
      </c>
      <c r="U108" s="161">
        <f>ROUND(E108*T108,2)</f>
        <v>2.5499999999999998</v>
      </c>
      <c r="V108" s="151"/>
      <c r="W108" s="151"/>
      <c r="X108" s="151"/>
      <c r="Y108" s="151"/>
      <c r="Z108" s="151"/>
      <c r="AA108" s="151"/>
      <c r="AB108" s="151"/>
      <c r="AC108" s="151"/>
      <c r="AD108" s="151"/>
      <c r="AE108" s="151" t="s">
        <v>123</v>
      </c>
      <c r="AF108" s="151"/>
      <c r="AG108" s="151"/>
      <c r="AH108" s="151"/>
      <c r="AI108" s="151"/>
      <c r="AJ108" s="151"/>
      <c r="AK108" s="151"/>
      <c r="AL108" s="151"/>
      <c r="AM108" s="151"/>
      <c r="AN108" s="151"/>
      <c r="AO108" s="151"/>
      <c r="AP108" s="151"/>
      <c r="AQ108" s="151"/>
      <c r="AR108" s="151"/>
      <c r="AS108" s="151"/>
      <c r="AT108" s="151"/>
      <c r="AU108" s="151"/>
      <c r="AV108" s="151"/>
      <c r="AW108" s="151"/>
      <c r="AX108" s="151"/>
      <c r="AY108" s="151"/>
      <c r="AZ108" s="151"/>
      <c r="BA108" s="151"/>
      <c r="BB108" s="151"/>
      <c r="BC108" s="151"/>
      <c r="BD108" s="151"/>
      <c r="BE108" s="151"/>
      <c r="BF108" s="151"/>
      <c r="BG108" s="151"/>
      <c r="BH108" s="151"/>
    </row>
    <row r="109" spans="1:60" outlineLevel="1" x14ac:dyDescent="0.2">
      <c r="A109" s="152"/>
      <c r="B109" s="159"/>
      <c r="C109" s="247" t="s">
        <v>206</v>
      </c>
      <c r="D109" s="248"/>
      <c r="E109" s="249"/>
      <c r="F109" s="250"/>
      <c r="G109" s="251"/>
      <c r="H109" s="168"/>
      <c r="I109" s="168"/>
      <c r="J109" s="168"/>
      <c r="K109" s="168"/>
      <c r="L109" s="168"/>
      <c r="M109" s="168"/>
      <c r="N109" s="161"/>
      <c r="O109" s="161"/>
      <c r="P109" s="161"/>
      <c r="Q109" s="161"/>
      <c r="R109" s="161"/>
      <c r="S109" s="161"/>
      <c r="T109" s="162"/>
      <c r="U109" s="161"/>
      <c r="V109" s="151"/>
      <c r="W109" s="151"/>
      <c r="X109" s="151"/>
      <c r="Y109" s="151"/>
      <c r="Z109" s="151"/>
      <c r="AA109" s="151"/>
      <c r="AB109" s="151"/>
      <c r="AC109" s="151"/>
      <c r="AD109" s="151"/>
      <c r="AE109" s="151" t="s">
        <v>125</v>
      </c>
      <c r="AF109" s="151"/>
      <c r="AG109" s="151"/>
      <c r="AH109" s="151"/>
      <c r="AI109" s="151"/>
      <c r="AJ109" s="151"/>
      <c r="AK109" s="151"/>
      <c r="AL109" s="151"/>
      <c r="AM109" s="151"/>
      <c r="AN109" s="151"/>
      <c r="AO109" s="151"/>
      <c r="AP109" s="151"/>
      <c r="AQ109" s="151"/>
      <c r="AR109" s="151"/>
      <c r="AS109" s="151"/>
      <c r="AT109" s="151"/>
      <c r="AU109" s="151"/>
      <c r="AV109" s="151"/>
      <c r="AW109" s="151"/>
      <c r="AX109" s="151"/>
      <c r="AY109" s="151"/>
      <c r="AZ109" s="151"/>
      <c r="BA109" s="154" t="str">
        <f>C109</f>
        <v>5+4+9+6+6+8</v>
      </c>
      <c r="BB109" s="151"/>
      <c r="BC109" s="151"/>
      <c r="BD109" s="151"/>
      <c r="BE109" s="151"/>
      <c r="BF109" s="151"/>
      <c r="BG109" s="151"/>
      <c r="BH109" s="151"/>
    </row>
    <row r="110" spans="1:60" outlineLevel="1" x14ac:dyDescent="0.2">
      <c r="A110" s="152">
        <v>22</v>
      </c>
      <c r="B110" s="159" t="s">
        <v>207</v>
      </c>
      <c r="C110" s="188" t="s">
        <v>208</v>
      </c>
      <c r="D110" s="161" t="s">
        <v>0</v>
      </c>
      <c r="E110" s="165">
        <v>411.2235</v>
      </c>
      <c r="F110" s="167">
        <f>H110+J110</f>
        <v>0</v>
      </c>
      <c r="G110" s="168">
        <f>ROUND(E110*F110,2)</f>
        <v>0</v>
      </c>
      <c r="H110" s="168"/>
      <c r="I110" s="168">
        <f>ROUND(E110*H110,2)</f>
        <v>0</v>
      </c>
      <c r="J110" s="168"/>
      <c r="K110" s="168">
        <f>ROUND(E110*J110,2)</f>
        <v>0</v>
      </c>
      <c r="L110" s="168">
        <v>21</v>
      </c>
      <c r="M110" s="168">
        <f>G110*(1+L110/100)</f>
        <v>0</v>
      </c>
      <c r="N110" s="161">
        <v>0</v>
      </c>
      <c r="O110" s="161">
        <f>ROUND(E110*N110,5)</f>
        <v>0</v>
      </c>
      <c r="P110" s="161">
        <v>0</v>
      </c>
      <c r="Q110" s="161">
        <f>ROUND(E110*P110,5)</f>
        <v>0</v>
      </c>
      <c r="R110" s="161"/>
      <c r="S110" s="161"/>
      <c r="T110" s="162">
        <v>0</v>
      </c>
      <c r="U110" s="161">
        <f>ROUND(E110*T110,2)</f>
        <v>0</v>
      </c>
      <c r="V110" s="151"/>
      <c r="W110" s="151"/>
      <c r="X110" s="151"/>
      <c r="Y110" s="151"/>
      <c r="Z110" s="151"/>
      <c r="AA110" s="151"/>
      <c r="AB110" s="151"/>
      <c r="AC110" s="151"/>
      <c r="AD110" s="151"/>
      <c r="AE110" s="151" t="s">
        <v>123</v>
      </c>
      <c r="AF110" s="151"/>
      <c r="AG110" s="151"/>
      <c r="AH110" s="151"/>
      <c r="AI110" s="151"/>
      <c r="AJ110" s="151"/>
      <c r="AK110" s="151"/>
      <c r="AL110" s="151"/>
      <c r="AM110" s="151"/>
      <c r="AN110" s="151"/>
      <c r="AO110" s="151"/>
      <c r="AP110" s="151"/>
      <c r="AQ110" s="151"/>
      <c r="AR110" s="151"/>
      <c r="AS110" s="151"/>
      <c r="AT110" s="151"/>
      <c r="AU110" s="151"/>
      <c r="AV110" s="151"/>
      <c r="AW110" s="151"/>
      <c r="AX110" s="151"/>
      <c r="AY110" s="151"/>
      <c r="AZ110" s="151"/>
      <c r="BA110" s="151"/>
      <c r="BB110" s="151"/>
      <c r="BC110" s="151"/>
      <c r="BD110" s="151"/>
      <c r="BE110" s="151"/>
      <c r="BF110" s="151"/>
      <c r="BG110" s="151"/>
      <c r="BH110" s="151"/>
    </row>
    <row r="111" spans="1:60" x14ac:dyDescent="0.2">
      <c r="A111" s="153" t="s">
        <v>118</v>
      </c>
      <c r="B111" s="160" t="s">
        <v>73</v>
      </c>
      <c r="C111" s="189" t="s">
        <v>74</v>
      </c>
      <c r="D111" s="163"/>
      <c r="E111" s="166"/>
      <c r="F111" s="169"/>
      <c r="G111" s="169">
        <f>SUMIF(AE112:AE114,"&lt;&gt;NOR",G112:G114)</f>
        <v>0</v>
      </c>
      <c r="H111" s="169"/>
      <c r="I111" s="169">
        <f>SUM(I112:I114)</f>
        <v>0</v>
      </c>
      <c r="J111" s="169"/>
      <c r="K111" s="169">
        <f>SUM(K112:K114)</f>
        <v>0</v>
      </c>
      <c r="L111" s="169"/>
      <c r="M111" s="169">
        <f>SUM(M112:M114)</f>
        <v>0</v>
      </c>
      <c r="N111" s="163"/>
      <c r="O111" s="163">
        <f>SUM(O112:O114)</f>
        <v>0</v>
      </c>
      <c r="P111" s="163"/>
      <c r="Q111" s="163">
        <f>SUM(Q112:Q114)</f>
        <v>0</v>
      </c>
      <c r="R111" s="163"/>
      <c r="S111" s="163"/>
      <c r="T111" s="164"/>
      <c r="U111" s="163">
        <f>SUM(U112:U114)</f>
        <v>0</v>
      </c>
      <c r="AE111" t="s">
        <v>119</v>
      </c>
    </row>
    <row r="112" spans="1:60" outlineLevel="1" x14ac:dyDescent="0.2">
      <c r="A112" s="152">
        <v>23</v>
      </c>
      <c r="B112" s="159" t="s">
        <v>209</v>
      </c>
      <c r="C112" s="188" t="s">
        <v>210</v>
      </c>
      <c r="D112" s="161" t="s">
        <v>211</v>
      </c>
      <c r="E112" s="165">
        <v>1</v>
      </c>
      <c r="F112" s="167">
        <v>0</v>
      </c>
      <c r="G112" s="168">
        <f>ROUND(E112*F112,2)</f>
        <v>0</v>
      </c>
      <c r="H112" s="168"/>
      <c r="I112" s="168">
        <f>ROUND(E112*H112,2)</f>
        <v>0</v>
      </c>
      <c r="J112" s="168"/>
      <c r="K112" s="168">
        <f>ROUND(E112*J112,2)</f>
        <v>0</v>
      </c>
      <c r="L112" s="168">
        <v>21</v>
      </c>
      <c r="M112" s="168">
        <f>G112*(1+L112/100)</f>
        <v>0</v>
      </c>
      <c r="N112" s="161">
        <v>0</v>
      </c>
      <c r="O112" s="161">
        <f>ROUND(E112*N112,5)</f>
        <v>0</v>
      </c>
      <c r="P112" s="161">
        <v>0</v>
      </c>
      <c r="Q112" s="161">
        <f>ROUND(E112*P112,5)</f>
        <v>0</v>
      </c>
      <c r="R112" s="161"/>
      <c r="S112" s="161"/>
      <c r="T112" s="162">
        <v>0</v>
      </c>
      <c r="U112" s="161">
        <f>ROUND(E112*T112,2)</f>
        <v>0</v>
      </c>
      <c r="V112" s="151"/>
      <c r="W112" s="151"/>
      <c r="X112" s="151"/>
      <c r="Y112" s="151"/>
      <c r="Z112" s="151"/>
      <c r="AA112" s="151"/>
      <c r="AB112" s="151"/>
      <c r="AC112" s="151"/>
      <c r="AD112" s="151"/>
      <c r="AE112" s="151" t="s">
        <v>123</v>
      </c>
      <c r="AF112" s="151"/>
      <c r="AG112" s="151"/>
      <c r="AH112" s="151"/>
      <c r="AI112" s="151"/>
      <c r="AJ112" s="151"/>
      <c r="AK112" s="151"/>
      <c r="AL112" s="151"/>
      <c r="AM112" s="151"/>
      <c r="AN112" s="151"/>
      <c r="AO112" s="151"/>
      <c r="AP112" s="151"/>
      <c r="AQ112" s="151"/>
      <c r="AR112" s="151"/>
      <c r="AS112" s="151"/>
      <c r="AT112" s="151"/>
      <c r="AU112" s="151"/>
      <c r="AV112" s="151"/>
      <c r="AW112" s="151"/>
      <c r="AX112" s="151"/>
      <c r="AY112" s="151"/>
      <c r="AZ112" s="151"/>
      <c r="BA112" s="151"/>
      <c r="BB112" s="151"/>
      <c r="BC112" s="151"/>
      <c r="BD112" s="151"/>
      <c r="BE112" s="151"/>
      <c r="BF112" s="151"/>
      <c r="BG112" s="151"/>
      <c r="BH112" s="151"/>
    </row>
    <row r="113" spans="1:60" outlineLevel="1" x14ac:dyDescent="0.2">
      <c r="A113" s="152"/>
      <c r="B113" s="159"/>
      <c r="C113" s="247" t="s">
        <v>301</v>
      </c>
      <c r="D113" s="248"/>
      <c r="E113" s="249"/>
      <c r="F113" s="250"/>
      <c r="G113" s="251"/>
      <c r="H113" s="168"/>
      <c r="I113" s="168"/>
      <c r="J113" s="168"/>
      <c r="K113" s="168"/>
      <c r="L113" s="168"/>
      <c r="M113" s="168"/>
      <c r="N113" s="161"/>
      <c r="O113" s="161"/>
      <c r="P113" s="161"/>
      <c r="Q113" s="161"/>
      <c r="R113" s="161"/>
      <c r="S113" s="161"/>
      <c r="T113" s="162"/>
      <c r="U113" s="161"/>
      <c r="V113" s="151"/>
      <c r="W113" s="151"/>
      <c r="X113" s="151"/>
      <c r="Y113" s="151"/>
      <c r="Z113" s="151"/>
      <c r="AA113" s="151"/>
      <c r="AB113" s="151"/>
      <c r="AC113" s="151"/>
      <c r="AD113" s="151"/>
      <c r="AE113" s="151" t="s">
        <v>125</v>
      </c>
      <c r="AF113" s="151"/>
      <c r="AG113" s="151"/>
      <c r="AH113" s="151"/>
      <c r="AI113" s="151"/>
      <c r="AJ113" s="151"/>
      <c r="AK113" s="151"/>
      <c r="AL113" s="151"/>
      <c r="AM113" s="151"/>
      <c r="AN113" s="151"/>
      <c r="AO113" s="151"/>
      <c r="AP113" s="151"/>
      <c r="AQ113" s="151"/>
      <c r="AR113" s="151"/>
      <c r="AS113" s="151"/>
      <c r="AT113" s="151"/>
      <c r="AU113" s="151"/>
      <c r="AV113" s="151"/>
      <c r="AW113" s="151"/>
      <c r="AX113" s="151"/>
      <c r="AY113" s="151"/>
      <c r="AZ113" s="151"/>
      <c r="BA113" s="154" t="str">
        <f>C113</f>
        <v>Jedná se o vybourání stávajícího litinového potrubí a jeho výměnu za nové potrubí HT DN50-200.</v>
      </c>
      <c r="BB113" s="151"/>
      <c r="BC113" s="151"/>
      <c r="BD113" s="151"/>
      <c r="BE113" s="151"/>
      <c r="BF113" s="151"/>
      <c r="BG113" s="151"/>
      <c r="BH113" s="151"/>
    </row>
    <row r="114" spans="1:60" ht="22.5" outlineLevel="1" x14ac:dyDescent="0.2">
      <c r="A114" s="152"/>
      <c r="B114" s="159"/>
      <c r="C114" s="247" t="s">
        <v>212</v>
      </c>
      <c r="D114" s="248"/>
      <c r="E114" s="249"/>
      <c r="F114" s="250"/>
      <c r="G114" s="251"/>
      <c r="H114" s="168"/>
      <c r="I114" s="168"/>
      <c r="J114" s="168"/>
      <c r="K114" s="168"/>
      <c r="L114" s="168"/>
      <c r="M114" s="168"/>
      <c r="N114" s="161"/>
      <c r="O114" s="161"/>
      <c r="P114" s="161"/>
      <c r="Q114" s="161"/>
      <c r="R114" s="161"/>
      <c r="S114" s="161"/>
      <c r="T114" s="162"/>
      <c r="U114" s="161"/>
      <c r="V114" s="151"/>
      <c r="W114" s="151"/>
      <c r="X114" s="151"/>
      <c r="Y114" s="151"/>
      <c r="Z114" s="151"/>
      <c r="AA114" s="151"/>
      <c r="AB114" s="151"/>
      <c r="AC114" s="151"/>
      <c r="AD114" s="151"/>
      <c r="AE114" s="151" t="s">
        <v>125</v>
      </c>
      <c r="AF114" s="151"/>
      <c r="AG114" s="151"/>
      <c r="AH114" s="151"/>
      <c r="AI114" s="151"/>
      <c r="AJ114" s="151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151"/>
      <c r="AZ114" s="151"/>
      <c r="BA114" s="154" t="str">
        <f>C114</f>
        <v>Délka litinového potrubí je cca. 10 m. Potrubí probíhá pod vestibulem v místnosti úpravny vody a nachází se ve výšce do 6 m na podlahou úpravny.</v>
      </c>
      <c r="BB114" s="151"/>
      <c r="BC114" s="151"/>
      <c r="BD114" s="151"/>
      <c r="BE114" s="151"/>
      <c r="BF114" s="151"/>
      <c r="BG114" s="151"/>
      <c r="BH114" s="151"/>
    </row>
    <row r="115" spans="1:60" x14ac:dyDescent="0.2">
      <c r="A115" s="153" t="s">
        <v>118</v>
      </c>
      <c r="B115" s="160" t="s">
        <v>75</v>
      </c>
      <c r="C115" s="189" t="s">
        <v>76</v>
      </c>
      <c r="D115" s="163"/>
      <c r="E115" s="166"/>
      <c r="F115" s="169"/>
      <c r="G115" s="169">
        <f>SUMIF(AE116:AE116,"&lt;&gt;NOR",G116:G116)</f>
        <v>0</v>
      </c>
      <c r="H115" s="169"/>
      <c r="I115" s="169">
        <f>SUM(I116:I116)</f>
        <v>0</v>
      </c>
      <c r="J115" s="169"/>
      <c r="K115" s="169">
        <f>SUM(K116:K116)</f>
        <v>0</v>
      </c>
      <c r="L115" s="169"/>
      <c r="M115" s="169">
        <f>SUM(M116:M116)</f>
        <v>0</v>
      </c>
      <c r="N115" s="163"/>
      <c r="O115" s="163">
        <f>SUM(O116:O116)</f>
        <v>0</v>
      </c>
      <c r="P115" s="163"/>
      <c r="Q115" s="163">
        <f>SUM(Q116:Q116)</f>
        <v>0</v>
      </c>
      <c r="R115" s="163"/>
      <c r="S115" s="163"/>
      <c r="T115" s="164"/>
      <c r="U115" s="163">
        <f>SUM(U116:U116)</f>
        <v>0</v>
      </c>
      <c r="AE115" t="s">
        <v>119</v>
      </c>
    </row>
    <row r="116" spans="1:60" outlineLevel="1" x14ac:dyDescent="0.2">
      <c r="A116" s="152">
        <v>24</v>
      </c>
      <c r="B116" s="159" t="s">
        <v>213</v>
      </c>
      <c r="C116" s="188" t="s">
        <v>214</v>
      </c>
      <c r="D116" s="161" t="s">
        <v>211</v>
      </c>
      <c r="E116" s="165">
        <v>1</v>
      </c>
      <c r="F116" s="167">
        <v>0</v>
      </c>
      <c r="G116" s="168">
        <f>ROUND(E116*F116,2)</f>
        <v>0</v>
      </c>
      <c r="H116" s="168"/>
      <c r="I116" s="168">
        <f>ROUND(E116*H116,2)</f>
        <v>0</v>
      </c>
      <c r="J116" s="168"/>
      <c r="K116" s="168">
        <f>ROUND(E116*J116,2)</f>
        <v>0</v>
      </c>
      <c r="L116" s="168">
        <v>21</v>
      </c>
      <c r="M116" s="168">
        <f>G116*(1+L116/100)</f>
        <v>0</v>
      </c>
      <c r="N116" s="161">
        <v>0</v>
      </c>
      <c r="O116" s="161">
        <f>ROUND(E116*N116,5)</f>
        <v>0</v>
      </c>
      <c r="P116" s="161">
        <v>0</v>
      </c>
      <c r="Q116" s="161">
        <f>ROUND(E116*P116,5)</f>
        <v>0</v>
      </c>
      <c r="R116" s="161"/>
      <c r="S116" s="161"/>
      <c r="T116" s="162">
        <v>0</v>
      </c>
      <c r="U116" s="161">
        <f>ROUND(E116*T116,2)</f>
        <v>0</v>
      </c>
      <c r="V116" s="151"/>
      <c r="W116" s="151"/>
      <c r="X116" s="151"/>
      <c r="Y116" s="151"/>
      <c r="Z116" s="151"/>
      <c r="AA116" s="151"/>
      <c r="AB116" s="151"/>
      <c r="AC116" s="151"/>
      <c r="AD116" s="151"/>
      <c r="AE116" s="151" t="s">
        <v>123</v>
      </c>
      <c r="AF116" s="151"/>
      <c r="AG116" s="151"/>
      <c r="AH116" s="151"/>
      <c r="AI116" s="151"/>
      <c r="AJ116" s="151"/>
      <c r="AK116" s="151"/>
      <c r="AL116" s="151"/>
      <c r="AM116" s="151"/>
      <c r="AN116" s="151"/>
      <c r="AO116" s="151"/>
      <c r="AP116" s="151"/>
      <c r="AQ116" s="151"/>
      <c r="AR116" s="151"/>
      <c r="AS116" s="151"/>
      <c r="AT116" s="151"/>
      <c r="AU116" s="151"/>
      <c r="AV116" s="151"/>
      <c r="AW116" s="151"/>
      <c r="AX116" s="151"/>
      <c r="AY116" s="151"/>
      <c r="AZ116" s="151"/>
      <c r="BA116" s="151"/>
      <c r="BB116" s="151"/>
      <c r="BC116" s="151"/>
      <c r="BD116" s="151"/>
      <c r="BE116" s="151"/>
      <c r="BF116" s="151"/>
      <c r="BG116" s="151"/>
      <c r="BH116" s="151"/>
    </row>
    <row r="117" spans="1:60" x14ac:dyDescent="0.2">
      <c r="A117" s="153" t="s">
        <v>118</v>
      </c>
      <c r="B117" s="160" t="s">
        <v>77</v>
      </c>
      <c r="C117" s="189" t="s">
        <v>78</v>
      </c>
      <c r="D117" s="163"/>
      <c r="E117" s="166"/>
      <c r="F117" s="169"/>
      <c r="G117" s="169">
        <f>SUMIF(AE118:AE129,"&lt;&gt;NOR",G118:G129)</f>
        <v>0</v>
      </c>
      <c r="H117" s="169"/>
      <c r="I117" s="169">
        <f>SUM(I118:I129)</f>
        <v>0</v>
      </c>
      <c r="J117" s="169"/>
      <c r="K117" s="169">
        <f>SUM(K118:K129)</f>
        <v>0</v>
      </c>
      <c r="L117" s="169"/>
      <c r="M117" s="169">
        <f>SUM(M118:M129)</f>
        <v>0</v>
      </c>
      <c r="N117" s="163"/>
      <c r="O117" s="163">
        <f>SUM(O118:O129)</f>
        <v>8.5540000000000005E-2</v>
      </c>
      <c r="P117" s="163"/>
      <c r="Q117" s="163">
        <f>SUM(Q118:Q129)</f>
        <v>0.15773000000000001</v>
      </c>
      <c r="R117" s="163"/>
      <c r="S117" s="163"/>
      <c r="T117" s="164"/>
      <c r="U117" s="163">
        <f>SUM(U118:U129)</f>
        <v>20.54</v>
      </c>
      <c r="AE117" t="s">
        <v>119</v>
      </c>
    </row>
    <row r="118" spans="1:60" outlineLevel="1" x14ac:dyDescent="0.2">
      <c r="A118" s="152">
        <v>25</v>
      </c>
      <c r="B118" s="159" t="s">
        <v>215</v>
      </c>
      <c r="C118" s="188" t="s">
        <v>216</v>
      </c>
      <c r="D118" s="161" t="s">
        <v>174</v>
      </c>
      <c r="E118" s="165">
        <v>3</v>
      </c>
      <c r="F118" s="167">
        <f t="shared" ref="F118:F129" si="6">H118+J118</f>
        <v>0</v>
      </c>
      <c r="G118" s="168">
        <f t="shared" ref="G118:G129" si="7">ROUND(E118*F118,2)</f>
        <v>0</v>
      </c>
      <c r="H118" s="168"/>
      <c r="I118" s="168">
        <f t="shared" ref="I118:I129" si="8">ROUND(E118*H118,2)</f>
        <v>0</v>
      </c>
      <c r="J118" s="168"/>
      <c r="K118" s="168">
        <f t="shared" ref="K118:K129" si="9">ROUND(E118*J118,2)</f>
        <v>0</v>
      </c>
      <c r="L118" s="168">
        <v>21</v>
      </c>
      <c r="M118" s="168">
        <f t="shared" ref="M118:M129" si="10">G118*(1+L118/100)</f>
        <v>0</v>
      </c>
      <c r="N118" s="161">
        <v>0</v>
      </c>
      <c r="O118" s="161">
        <f t="shared" ref="O118:O129" si="11">ROUND(E118*N118,5)</f>
        <v>0</v>
      </c>
      <c r="P118" s="161">
        <v>0</v>
      </c>
      <c r="Q118" s="161">
        <f t="shared" ref="Q118:Q129" si="12">ROUND(E118*P118,5)</f>
        <v>0</v>
      </c>
      <c r="R118" s="161"/>
      <c r="S118" s="161"/>
      <c r="T118" s="162">
        <v>1.77</v>
      </c>
      <c r="U118" s="161">
        <f t="shared" ref="U118:U129" si="13">ROUND(E118*T118,2)</f>
        <v>5.31</v>
      </c>
      <c r="V118" s="151"/>
      <c r="W118" s="151"/>
      <c r="X118" s="151"/>
      <c r="Y118" s="151"/>
      <c r="Z118" s="151"/>
      <c r="AA118" s="151"/>
      <c r="AB118" s="151"/>
      <c r="AC118" s="151"/>
      <c r="AD118" s="151"/>
      <c r="AE118" s="151" t="s">
        <v>123</v>
      </c>
      <c r="AF118" s="151"/>
      <c r="AG118" s="151"/>
      <c r="AH118" s="151"/>
      <c r="AI118" s="151"/>
      <c r="AJ118" s="151"/>
      <c r="AK118" s="151"/>
      <c r="AL118" s="151"/>
      <c r="AM118" s="151"/>
      <c r="AN118" s="151"/>
      <c r="AO118" s="151"/>
      <c r="AP118" s="151"/>
      <c r="AQ118" s="151"/>
      <c r="AR118" s="151"/>
      <c r="AS118" s="151"/>
      <c r="AT118" s="151"/>
      <c r="AU118" s="151"/>
      <c r="AV118" s="151"/>
      <c r="AW118" s="151"/>
      <c r="AX118" s="151"/>
      <c r="AY118" s="151"/>
      <c r="AZ118" s="151"/>
      <c r="BA118" s="151"/>
      <c r="BB118" s="151"/>
      <c r="BC118" s="151"/>
      <c r="BD118" s="151"/>
      <c r="BE118" s="151"/>
      <c r="BF118" s="151"/>
      <c r="BG118" s="151"/>
      <c r="BH118" s="151"/>
    </row>
    <row r="119" spans="1:60" outlineLevel="1" x14ac:dyDescent="0.2">
      <c r="A119" s="152">
        <v>26</v>
      </c>
      <c r="B119" s="159" t="s">
        <v>217</v>
      </c>
      <c r="C119" s="188" t="s">
        <v>218</v>
      </c>
      <c r="D119" s="161" t="s">
        <v>211</v>
      </c>
      <c r="E119" s="165">
        <v>1</v>
      </c>
      <c r="F119" s="167">
        <f t="shared" si="6"/>
        <v>0</v>
      </c>
      <c r="G119" s="168">
        <f t="shared" si="7"/>
        <v>0</v>
      </c>
      <c r="H119" s="168"/>
      <c r="I119" s="168">
        <f t="shared" si="8"/>
        <v>0</v>
      </c>
      <c r="J119" s="168"/>
      <c r="K119" s="168">
        <f t="shared" si="9"/>
        <v>0</v>
      </c>
      <c r="L119" s="168">
        <v>21</v>
      </c>
      <c r="M119" s="168">
        <f t="shared" si="10"/>
        <v>0</v>
      </c>
      <c r="N119" s="161">
        <v>0</v>
      </c>
      <c r="O119" s="161">
        <f t="shared" si="11"/>
        <v>0</v>
      </c>
      <c r="P119" s="161">
        <v>1.8800000000000001E-2</v>
      </c>
      <c r="Q119" s="161">
        <f t="shared" si="12"/>
        <v>1.8800000000000001E-2</v>
      </c>
      <c r="R119" s="161"/>
      <c r="S119" s="161"/>
      <c r="T119" s="162">
        <v>0.57899999999999996</v>
      </c>
      <c r="U119" s="161">
        <f t="shared" si="13"/>
        <v>0.57999999999999996</v>
      </c>
      <c r="V119" s="151"/>
      <c r="W119" s="151"/>
      <c r="X119" s="151"/>
      <c r="Y119" s="151"/>
      <c r="Z119" s="151"/>
      <c r="AA119" s="151"/>
      <c r="AB119" s="151"/>
      <c r="AC119" s="151"/>
      <c r="AD119" s="151"/>
      <c r="AE119" s="151" t="s">
        <v>123</v>
      </c>
      <c r="AF119" s="151"/>
      <c r="AG119" s="151"/>
      <c r="AH119" s="151"/>
      <c r="AI119" s="151"/>
      <c r="AJ119" s="151"/>
      <c r="AK119" s="151"/>
      <c r="AL119" s="151"/>
      <c r="AM119" s="151"/>
      <c r="AN119" s="151"/>
      <c r="AO119" s="151"/>
      <c r="AP119" s="151"/>
      <c r="AQ119" s="151"/>
      <c r="AR119" s="151"/>
      <c r="AS119" s="151"/>
      <c r="AT119" s="151"/>
      <c r="AU119" s="151"/>
      <c r="AV119" s="151"/>
      <c r="AW119" s="151"/>
      <c r="AX119" s="151"/>
      <c r="AY119" s="151"/>
      <c r="AZ119" s="151"/>
      <c r="BA119" s="151"/>
      <c r="BB119" s="151"/>
      <c r="BC119" s="151"/>
      <c r="BD119" s="151"/>
      <c r="BE119" s="151"/>
      <c r="BF119" s="151"/>
      <c r="BG119" s="151"/>
      <c r="BH119" s="151"/>
    </row>
    <row r="120" spans="1:60" ht="22.5" outlineLevel="1" x14ac:dyDescent="0.2">
      <c r="A120" s="152">
        <v>27</v>
      </c>
      <c r="B120" s="159" t="s">
        <v>219</v>
      </c>
      <c r="C120" s="188" t="s">
        <v>220</v>
      </c>
      <c r="D120" s="161" t="s">
        <v>211</v>
      </c>
      <c r="E120" s="165">
        <v>1</v>
      </c>
      <c r="F120" s="167">
        <f t="shared" si="6"/>
        <v>0</v>
      </c>
      <c r="G120" s="168">
        <f t="shared" si="7"/>
        <v>0</v>
      </c>
      <c r="H120" s="168"/>
      <c r="I120" s="168">
        <f t="shared" si="8"/>
        <v>0</v>
      </c>
      <c r="J120" s="168"/>
      <c r="K120" s="168">
        <f t="shared" si="9"/>
        <v>0</v>
      </c>
      <c r="L120" s="168">
        <v>21</v>
      </c>
      <c r="M120" s="168">
        <f t="shared" si="10"/>
        <v>0</v>
      </c>
      <c r="N120" s="161">
        <v>0</v>
      </c>
      <c r="O120" s="161">
        <f t="shared" si="11"/>
        <v>0</v>
      </c>
      <c r="P120" s="161">
        <v>0</v>
      </c>
      <c r="Q120" s="161">
        <f t="shared" si="12"/>
        <v>0</v>
      </c>
      <c r="R120" s="161"/>
      <c r="S120" s="161"/>
      <c r="T120" s="162">
        <v>0</v>
      </c>
      <c r="U120" s="161">
        <f t="shared" si="13"/>
        <v>0</v>
      </c>
      <c r="V120" s="151"/>
      <c r="W120" s="151"/>
      <c r="X120" s="151"/>
      <c r="Y120" s="151"/>
      <c r="Z120" s="151"/>
      <c r="AA120" s="151"/>
      <c r="AB120" s="151"/>
      <c r="AC120" s="151"/>
      <c r="AD120" s="151"/>
      <c r="AE120" s="151" t="s">
        <v>123</v>
      </c>
      <c r="AF120" s="151"/>
      <c r="AG120" s="151"/>
      <c r="AH120" s="151"/>
      <c r="AI120" s="151"/>
      <c r="AJ120" s="151"/>
      <c r="AK120" s="151"/>
      <c r="AL120" s="151"/>
      <c r="AM120" s="151"/>
      <c r="AN120" s="151"/>
      <c r="AO120" s="151"/>
      <c r="AP120" s="151"/>
      <c r="AQ120" s="151"/>
      <c r="AR120" s="151"/>
      <c r="AS120" s="151"/>
      <c r="AT120" s="151"/>
      <c r="AU120" s="151"/>
      <c r="AV120" s="151"/>
      <c r="AW120" s="151"/>
      <c r="AX120" s="151"/>
      <c r="AY120" s="151"/>
      <c r="AZ120" s="151"/>
      <c r="BA120" s="151"/>
      <c r="BB120" s="151"/>
      <c r="BC120" s="151"/>
      <c r="BD120" s="151"/>
      <c r="BE120" s="151"/>
      <c r="BF120" s="151"/>
      <c r="BG120" s="151"/>
      <c r="BH120" s="151"/>
    </row>
    <row r="121" spans="1:60" outlineLevel="1" x14ac:dyDescent="0.2">
      <c r="A121" s="152">
        <v>28</v>
      </c>
      <c r="B121" s="159" t="s">
        <v>221</v>
      </c>
      <c r="C121" s="188" t="s">
        <v>216</v>
      </c>
      <c r="D121" s="161" t="s">
        <v>174</v>
      </c>
      <c r="E121" s="165">
        <v>1</v>
      </c>
      <c r="F121" s="167">
        <f t="shared" si="6"/>
        <v>0</v>
      </c>
      <c r="G121" s="168">
        <f t="shared" si="7"/>
        <v>0</v>
      </c>
      <c r="H121" s="168"/>
      <c r="I121" s="168">
        <f t="shared" si="8"/>
        <v>0</v>
      </c>
      <c r="J121" s="168"/>
      <c r="K121" s="168">
        <f t="shared" si="9"/>
        <v>0</v>
      </c>
      <c r="L121" s="168">
        <v>21</v>
      </c>
      <c r="M121" s="168">
        <f t="shared" si="10"/>
        <v>0</v>
      </c>
      <c r="N121" s="161">
        <v>0</v>
      </c>
      <c r="O121" s="161">
        <f t="shared" si="11"/>
        <v>0</v>
      </c>
      <c r="P121" s="161">
        <v>0</v>
      </c>
      <c r="Q121" s="161">
        <f t="shared" si="12"/>
        <v>0</v>
      </c>
      <c r="R121" s="161"/>
      <c r="S121" s="161"/>
      <c r="T121" s="162">
        <v>1.77</v>
      </c>
      <c r="U121" s="161">
        <f t="shared" si="13"/>
        <v>1.77</v>
      </c>
      <c r="V121" s="151"/>
      <c r="W121" s="151"/>
      <c r="X121" s="151"/>
      <c r="Y121" s="151"/>
      <c r="Z121" s="151"/>
      <c r="AA121" s="151"/>
      <c r="AB121" s="151"/>
      <c r="AC121" s="151"/>
      <c r="AD121" s="151"/>
      <c r="AE121" s="151" t="s">
        <v>123</v>
      </c>
      <c r="AF121" s="151"/>
      <c r="AG121" s="151"/>
      <c r="AH121" s="151"/>
      <c r="AI121" s="151"/>
      <c r="AJ121" s="151"/>
      <c r="AK121" s="151"/>
      <c r="AL121" s="151"/>
      <c r="AM121" s="151"/>
      <c r="AN121" s="151"/>
      <c r="AO121" s="151"/>
      <c r="AP121" s="151"/>
      <c r="AQ121" s="151"/>
      <c r="AR121" s="151"/>
      <c r="AS121" s="151"/>
      <c r="AT121" s="151"/>
      <c r="AU121" s="151"/>
      <c r="AV121" s="151"/>
      <c r="AW121" s="151"/>
      <c r="AX121" s="151"/>
      <c r="AY121" s="151"/>
      <c r="AZ121" s="151"/>
      <c r="BA121" s="151"/>
      <c r="BB121" s="151"/>
      <c r="BC121" s="151"/>
      <c r="BD121" s="151"/>
      <c r="BE121" s="151"/>
      <c r="BF121" s="151"/>
      <c r="BG121" s="151"/>
      <c r="BH121" s="151"/>
    </row>
    <row r="122" spans="1:60" outlineLevel="1" x14ac:dyDescent="0.2">
      <c r="A122" s="152">
        <v>29</v>
      </c>
      <c r="B122" s="159" t="s">
        <v>222</v>
      </c>
      <c r="C122" s="188" t="s">
        <v>223</v>
      </c>
      <c r="D122" s="161" t="s">
        <v>211</v>
      </c>
      <c r="E122" s="165">
        <v>1</v>
      </c>
      <c r="F122" s="167">
        <f t="shared" si="6"/>
        <v>0</v>
      </c>
      <c r="G122" s="168">
        <f t="shared" si="7"/>
        <v>0</v>
      </c>
      <c r="H122" s="168"/>
      <c r="I122" s="168">
        <f t="shared" si="8"/>
        <v>0</v>
      </c>
      <c r="J122" s="168"/>
      <c r="K122" s="168">
        <f t="shared" si="9"/>
        <v>0</v>
      </c>
      <c r="L122" s="168">
        <v>21</v>
      </c>
      <c r="M122" s="168">
        <f t="shared" si="10"/>
        <v>0</v>
      </c>
      <c r="N122" s="161">
        <v>0</v>
      </c>
      <c r="O122" s="161">
        <f t="shared" si="11"/>
        <v>0</v>
      </c>
      <c r="P122" s="161">
        <v>1.72E-2</v>
      </c>
      <c r="Q122" s="161">
        <f t="shared" si="12"/>
        <v>1.72E-2</v>
      </c>
      <c r="R122" s="161"/>
      <c r="S122" s="161"/>
      <c r="T122" s="162">
        <v>0.40300000000000002</v>
      </c>
      <c r="U122" s="161">
        <f t="shared" si="13"/>
        <v>0.4</v>
      </c>
      <c r="V122" s="151"/>
      <c r="W122" s="151"/>
      <c r="X122" s="151"/>
      <c r="Y122" s="151"/>
      <c r="Z122" s="151"/>
      <c r="AA122" s="151"/>
      <c r="AB122" s="151"/>
      <c r="AC122" s="151"/>
      <c r="AD122" s="151"/>
      <c r="AE122" s="151" t="s">
        <v>123</v>
      </c>
      <c r="AF122" s="151"/>
      <c r="AG122" s="151"/>
      <c r="AH122" s="151"/>
      <c r="AI122" s="151"/>
      <c r="AJ122" s="151"/>
      <c r="AK122" s="151"/>
      <c r="AL122" s="151"/>
      <c r="AM122" s="151"/>
      <c r="AN122" s="151"/>
      <c r="AO122" s="151"/>
      <c r="AP122" s="151"/>
      <c r="AQ122" s="151"/>
      <c r="AR122" s="151"/>
      <c r="AS122" s="151"/>
      <c r="AT122" s="151"/>
      <c r="AU122" s="151"/>
      <c r="AV122" s="151"/>
      <c r="AW122" s="151"/>
      <c r="AX122" s="151"/>
      <c r="AY122" s="151"/>
      <c r="AZ122" s="151"/>
      <c r="BA122" s="151"/>
      <c r="BB122" s="151"/>
      <c r="BC122" s="151"/>
      <c r="BD122" s="151"/>
      <c r="BE122" s="151"/>
      <c r="BF122" s="151"/>
      <c r="BG122" s="151"/>
      <c r="BH122" s="151"/>
    </row>
    <row r="123" spans="1:60" outlineLevel="1" x14ac:dyDescent="0.2">
      <c r="A123" s="152">
        <v>30</v>
      </c>
      <c r="B123" s="159" t="s">
        <v>224</v>
      </c>
      <c r="C123" s="188" t="s">
        <v>225</v>
      </c>
      <c r="D123" s="161" t="s">
        <v>174</v>
      </c>
      <c r="E123" s="165">
        <v>2</v>
      </c>
      <c r="F123" s="167">
        <f t="shared" si="6"/>
        <v>0</v>
      </c>
      <c r="G123" s="168">
        <f t="shared" si="7"/>
        <v>0</v>
      </c>
      <c r="H123" s="168"/>
      <c r="I123" s="168">
        <f t="shared" si="8"/>
        <v>0</v>
      </c>
      <c r="J123" s="168"/>
      <c r="K123" s="168">
        <f t="shared" si="9"/>
        <v>0</v>
      </c>
      <c r="L123" s="168">
        <v>21</v>
      </c>
      <c r="M123" s="168">
        <f t="shared" si="10"/>
        <v>0</v>
      </c>
      <c r="N123" s="161">
        <v>1.917E-2</v>
      </c>
      <c r="O123" s="161">
        <f t="shared" si="11"/>
        <v>3.8339999999999999E-2</v>
      </c>
      <c r="P123" s="161">
        <v>0</v>
      </c>
      <c r="Q123" s="161">
        <f t="shared" si="12"/>
        <v>0</v>
      </c>
      <c r="R123" s="161"/>
      <c r="S123" s="161"/>
      <c r="T123" s="162">
        <v>2.9221499999999998</v>
      </c>
      <c r="U123" s="161">
        <f t="shared" si="13"/>
        <v>5.84</v>
      </c>
      <c r="V123" s="151"/>
      <c r="W123" s="151"/>
      <c r="X123" s="151"/>
      <c r="Y123" s="151"/>
      <c r="Z123" s="151"/>
      <c r="AA123" s="151"/>
      <c r="AB123" s="151"/>
      <c r="AC123" s="151"/>
      <c r="AD123" s="151"/>
      <c r="AE123" s="151" t="s">
        <v>123</v>
      </c>
      <c r="AF123" s="151"/>
      <c r="AG123" s="151"/>
      <c r="AH123" s="151"/>
      <c r="AI123" s="151"/>
      <c r="AJ123" s="151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151"/>
      <c r="AV123" s="151"/>
      <c r="AW123" s="151"/>
      <c r="AX123" s="151"/>
      <c r="AY123" s="151"/>
      <c r="AZ123" s="151"/>
      <c r="BA123" s="151"/>
      <c r="BB123" s="151"/>
      <c r="BC123" s="151"/>
      <c r="BD123" s="151"/>
      <c r="BE123" s="151"/>
      <c r="BF123" s="151"/>
      <c r="BG123" s="151"/>
      <c r="BH123" s="151"/>
    </row>
    <row r="124" spans="1:60" outlineLevel="1" x14ac:dyDescent="0.2">
      <c r="A124" s="152">
        <v>31</v>
      </c>
      <c r="B124" s="159" t="s">
        <v>226</v>
      </c>
      <c r="C124" s="188" t="s">
        <v>227</v>
      </c>
      <c r="D124" s="161" t="s">
        <v>174</v>
      </c>
      <c r="E124" s="165">
        <v>3</v>
      </c>
      <c r="F124" s="167">
        <f t="shared" si="6"/>
        <v>0</v>
      </c>
      <c r="G124" s="168">
        <f t="shared" si="7"/>
        <v>0</v>
      </c>
      <c r="H124" s="168"/>
      <c r="I124" s="168">
        <f t="shared" si="8"/>
        <v>0</v>
      </c>
      <c r="J124" s="168"/>
      <c r="K124" s="168">
        <f t="shared" si="9"/>
        <v>0</v>
      </c>
      <c r="L124" s="168">
        <v>21</v>
      </c>
      <c r="M124" s="168">
        <f t="shared" si="10"/>
        <v>0</v>
      </c>
      <c r="N124" s="161">
        <v>0</v>
      </c>
      <c r="O124" s="161">
        <f t="shared" si="11"/>
        <v>0</v>
      </c>
      <c r="P124" s="161">
        <v>1.933E-2</v>
      </c>
      <c r="Q124" s="161">
        <f t="shared" si="12"/>
        <v>5.799E-2</v>
      </c>
      <c r="R124" s="161"/>
      <c r="S124" s="161"/>
      <c r="T124" s="162">
        <v>0.64383000000000001</v>
      </c>
      <c r="U124" s="161">
        <f t="shared" si="13"/>
        <v>1.93</v>
      </c>
      <c r="V124" s="151"/>
      <c r="W124" s="151"/>
      <c r="X124" s="151"/>
      <c r="Y124" s="151"/>
      <c r="Z124" s="151"/>
      <c r="AA124" s="151"/>
      <c r="AB124" s="151"/>
      <c r="AC124" s="151"/>
      <c r="AD124" s="151"/>
      <c r="AE124" s="151" t="s">
        <v>123</v>
      </c>
      <c r="AF124" s="151"/>
      <c r="AG124" s="151"/>
      <c r="AH124" s="151"/>
      <c r="AI124" s="151"/>
      <c r="AJ124" s="151"/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1"/>
      <c r="AU124" s="151"/>
      <c r="AV124" s="151"/>
      <c r="AW124" s="151"/>
      <c r="AX124" s="151"/>
      <c r="AY124" s="151"/>
      <c r="AZ124" s="151"/>
      <c r="BA124" s="151"/>
      <c r="BB124" s="151"/>
      <c r="BC124" s="151"/>
      <c r="BD124" s="151"/>
      <c r="BE124" s="151"/>
      <c r="BF124" s="151"/>
      <c r="BG124" s="151"/>
      <c r="BH124" s="151"/>
    </row>
    <row r="125" spans="1:60" outlineLevel="1" x14ac:dyDescent="0.2">
      <c r="A125" s="152">
        <v>32</v>
      </c>
      <c r="B125" s="159" t="s">
        <v>228</v>
      </c>
      <c r="C125" s="188" t="s">
        <v>229</v>
      </c>
      <c r="D125" s="161" t="s">
        <v>174</v>
      </c>
      <c r="E125" s="165">
        <v>2</v>
      </c>
      <c r="F125" s="167">
        <f t="shared" si="6"/>
        <v>0</v>
      </c>
      <c r="G125" s="168">
        <f t="shared" si="7"/>
        <v>0</v>
      </c>
      <c r="H125" s="168"/>
      <c r="I125" s="168">
        <f t="shared" si="8"/>
        <v>0</v>
      </c>
      <c r="J125" s="168"/>
      <c r="K125" s="168">
        <f t="shared" si="9"/>
        <v>0</v>
      </c>
      <c r="L125" s="168">
        <v>21</v>
      </c>
      <c r="M125" s="168">
        <f t="shared" si="10"/>
        <v>0</v>
      </c>
      <c r="N125" s="161">
        <v>0</v>
      </c>
      <c r="O125" s="161">
        <f t="shared" si="11"/>
        <v>0</v>
      </c>
      <c r="P125" s="161">
        <v>3.1870000000000002E-2</v>
      </c>
      <c r="Q125" s="161">
        <f t="shared" si="12"/>
        <v>6.3740000000000005E-2</v>
      </c>
      <c r="R125" s="161"/>
      <c r="S125" s="161"/>
      <c r="T125" s="162">
        <v>0.89376</v>
      </c>
      <c r="U125" s="161">
        <f t="shared" si="13"/>
        <v>1.79</v>
      </c>
      <c r="V125" s="151"/>
      <c r="W125" s="151"/>
      <c r="X125" s="151"/>
      <c r="Y125" s="151"/>
      <c r="Z125" s="151"/>
      <c r="AA125" s="151"/>
      <c r="AB125" s="151"/>
      <c r="AC125" s="151"/>
      <c r="AD125" s="151"/>
      <c r="AE125" s="151" t="s">
        <v>123</v>
      </c>
      <c r="AF125" s="151"/>
      <c r="AG125" s="151"/>
      <c r="AH125" s="151"/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51"/>
      <c r="BF125" s="151"/>
      <c r="BG125" s="151"/>
      <c r="BH125" s="151"/>
    </row>
    <row r="126" spans="1:60" outlineLevel="1" x14ac:dyDescent="0.2">
      <c r="A126" s="152">
        <v>33</v>
      </c>
      <c r="B126" s="159" t="s">
        <v>230</v>
      </c>
      <c r="C126" s="188" t="s">
        <v>231</v>
      </c>
      <c r="D126" s="161" t="s">
        <v>174</v>
      </c>
      <c r="E126" s="165">
        <v>1</v>
      </c>
      <c r="F126" s="167">
        <f t="shared" si="6"/>
        <v>0</v>
      </c>
      <c r="G126" s="168">
        <f t="shared" si="7"/>
        <v>0</v>
      </c>
      <c r="H126" s="168"/>
      <c r="I126" s="168">
        <f t="shared" si="8"/>
        <v>0</v>
      </c>
      <c r="J126" s="168"/>
      <c r="K126" s="168">
        <f t="shared" si="9"/>
        <v>0</v>
      </c>
      <c r="L126" s="168">
        <v>21</v>
      </c>
      <c r="M126" s="168">
        <f t="shared" si="10"/>
        <v>0</v>
      </c>
      <c r="N126" s="161">
        <v>1.917E-2</v>
      </c>
      <c r="O126" s="161">
        <f t="shared" si="11"/>
        <v>1.917E-2</v>
      </c>
      <c r="P126" s="161">
        <v>0</v>
      </c>
      <c r="Q126" s="161">
        <f t="shared" si="12"/>
        <v>0</v>
      </c>
      <c r="R126" s="161"/>
      <c r="S126" s="161"/>
      <c r="T126" s="162">
        <v>2.9221499999999998</v>
      </c>
      <c r="U126" s="161">
        <f t="shared" si="13"/>
        <v>2.92</v>
      </c>
      <c r="V126" s="151"/>
      <c r="W126" s="151"/>
      <c r="X126" s="151"/>
      <c r="Y126" s="151"/>
      <c r="Z126" s="151"/>
      <c r="AA126" s="151"/>
      <c r="AB126" s="151"/>
      <c r="AC126" s="151"/>
      <c r="AD126" s="151"/>
      <c r="AE126" s="151" t="s">
        <v>123</v>
      </c>
      <c r="AF126" s="151"/>
      <c r="AG126" s="151"/>
      <c r="AH126" s="151"/>
      <c r="AI126" s="151"/>
      <c r="AJ126" s="151"/>
      <c r="AK126" s="151"/>
      <c r="AL126" s="151"/>
      <c r="AM126" s="151"/>
      <c r="AN126" s="151"/>
      <c r="AO126" s="151"/>
      <c r="AP126" s="151"/>
      <c r="AQ126" s="151"/>
      <c r="AR126" s="151"/>
      <c r="AS126" s="151"/>
      <c r="AT126" s="151"/>
      <c r="AU126" s="151"/>
      <c r="AV126" s="151"/>
      <c r="AW126" s="151"/>
      <c r="AX126" s="151"/>
      <c r="AY126" s="151"/>
      <c r="AZ126" s="151"/>
      <c r="BA126" s="151"/>
      <c r="BB126" s="151"/>
      <c r="BC126" s="151"/>
      <c r="BD126" s="151"/>
      <c r="BE126" s="151"/>
      <c r="BF126" s="151"/>
      <c r="BG126" s="151"/>
      <c r="BH126" s="151"/>
    </row>
    <row r="127" spans="1:60" ht="22.5" outlineLevel="1" x14ac:dyDescent="0.2">
      <c r="A127" s="152">
        <v>34</v>
      </c>
      <c r="B127" s="159" t="s">
        <v>232</v>
      </c>
      <c r="C127" s="188" t="s">
        <v>233</v>
      </c>
      <c r="D127" s="161" t="s">
        <v>174</v>
      </c>
      <c r="E127" s="165">
        <v>3</v>
      </c>
      <c r="F127" s="167">
        <f t="shared" si="6"/>
        <v>0</v>
      </c>
      <c r="G127" s="168">
        <f t="shared" si="7"/>
        <v>0</v>
      </c>
      <c r="H127" s="168"/>
      <c r="I127" s="168">
        <f t="shared" si="8"/>
        <v>0</v>
      </c>
      <c r="J127" s="168"/>
      <c r="K127" s="168">
        <f t="shared" si="9"/>
        <v>0</v>
      </c>
      <c r="L127" s="168">
        <v>21</v>
      </c>
      <c r="M127" s="168">
        <f t="shared" si="10"/>
        <v>0</v>
      </c>
      <c r="N127" s="161">
        <v>7.0099999999999997E-3</v>
      </c>
      <c r="O127" s="161">
        <f t="shared" si="11"/>
        <v>2.103E-2</v>
      </c>
      <c r="P127" s="161">
        <v>0</v>
      </c>
      <c r="Q127" s="161">
        <f t="shared" si="12"/>
        <v>0</v>
      </c>
      <c r="R127" s="161"/>
      <c r="S127" s="161"/>
      <c r="T127" s="162">
        <v>0</v>
      </c>
      <c r="U127" s="161">
        <f t="shared" si="13"/>
        <v>0</v>
      </c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 t="s">
        <v>234</v>
      </c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151"/>
      <c r="AV127" s="151"/>
      <c r="AW127" s="151"/>
      <c r="AX127" s="151"/>
      <c r="AY127" s="151"/>
      <c r="AZ127" s="151"/>
      <c r="BA127" s="151"/>
      <c r="BB127" s="151"/>
      <c r="BC127" s="151"/>
      <c r="BD127" s="151"/>
      <c r="BE127" s="151"/>
      <c r="BF127" s="151"/>
      <c r="BG127" s="151"/>
      <c r="BH127" s="151"/>
    </row>
    <row r="128" spans="1:60" ht="22.5" outlineLevel="1" x14ac:dyDescent="0.2">
      <c r="A128" s="152">
        <v>35</v>
      </c>
      <c r="B128" s="159" t="s">
        <v>235</v>
      </c>
      <c r="C128" s="188" t="s">
        <v>236</v>
      </c>
      <c r="D128" s="161" t="s">
        <v>174</v>
      </c>
      <c r="E128" s="165">
        <v>1</v>
      </c>
      <c r="F128" s="167">
        <f t="shared" si="6"/>
        <v>0</v>
      </c>
      <c r="G128" s="168">
        <f t="shared" si="7"/>
        <v>0</v>
      </c>
      <c r="H128" s="168"/>
      <c r="I128" s="168">
        <f t="shared" si="8"/>
        <v>0</v>
      </c>
      <c r="J128" s="168"/>
      <c r="K128" s="168">
        <f t="shared" si="9"/>
        <v>0</v>
      </c>
      <c r="L128" s="168">
        <v>21</v>
      </c>
      <c r="M128" s="168">
        <f t="shared" si="10"/>
        <v>0</v>
      </c>
      <c r="N128" s="161">
        <v>7.0000000000000001E-3</v>
      </c>
      <c r="O128" s="161">
        <f t="shared" si="11"/>
        <v>7.0000000000000001E-3</v>
      </c>
      <c r="P128" s="161">
        <v>0</v>
      </c>
      <c r="Q128" s="161">
        <f t="shared" si="12"/>
        <v>0</v>
      </c>
      <c r="R128" s="161"/>
      <c r="S128" s="161"/>
      <c r="T128" s="162">
        <v>0</v>
      </c>
      <c r="U128" s="161">
        <f t="shared" si="13"/>
        <v>0</v>
      </c>
      <c r="V128" s="151"/>
      <c r="W128" s="151"/>
      <c r="X128" s="151"/>
      <c r="Y128" s="151"/>
      <c r="Z128" s="151"/>
      <c r="AA128" s="151"/>
      <c r="AB128" s="151"/>
      <c r="AC128" s="151"/>
      <c r="AD128" s="151"/>
      <c r="AE128" s="151" t="s">
        <v>234</v>
      </c>
      <c r="AF128" s="151"/>
      <c r="AG128" s="151"/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  <c r="AT128" s="151"/>
      <c r="AU128" s="151"/>
      <c r="AV128" s="151"/>
      <c r="AW128" s="151"/>
      <c r="AX128" s="151"/>
      <c r="AY128" s="151"/>
      <c r="AZ128" s="151"/>
      <c r="BA128" s="151"/>
      <c r="BB128" s="151"/>
      <c r="BC128" s="151"/>
      <c r="BD128" s="151"/>
      <c r="BE128" s="151"/>
      <c r="BF128" s="151"/>
      <c r="BG128" s="151"/>
      <c r="BH128" s="151"/>
    </row>
    <row r="129" spans="1:60" outlineLevel="1" x14ac:dyDescent="0.2">
      <c r="A129" s="152">
        <v>36</v>
      </c>
      <c r="B129" s="159" t="s">
        <v>237</v>
      </c>
      <c r="C129" s="188" t="s">
        <v>238</v>
      </c>
      <c r="D129" s="161" t="s">
        <v>0</v>
      </c>
      <c r="E129" s="165">
        <v>426.84</v>
      </c>
      <c r="F129" s="167">
        <f t="shared" si="6"/>
        <v>0</v>
      </c>
      <c r="G129" s="168">
        <f t="shared" si="7"/>
        <v>0</v>
      </c>
      <c r="H129" s="168"/>
      <c r="I129" s="168">
        <f t="shared" si="8"/>
        <v>0</v>
      </c>
      <c r="J129" s="168"/>
      <c r="K129" s="168">
        <f t="shared" si="9"/>
        <v>0</v>
      </c>
      <c r="L129" s="168">
        <v>21</v>
      </c>
      <c r="M129" s="168">
        <f t="shared" si="10"/>
        <v>0</v>
      </c>
      <c r="N129" s="161">
        <v>0</v>
      </c>
      <c r="O129" s="161">
        <f t="shared" si="11"/>
        <v>0</v>
      </c>
      <c r="P129" s="161">
        <v>0</v>
      </c>
      <c r="Q129" s="161">
        <f t="shared" si="12"/>
        <v>0</v>
      </c>
      <c r="R129" s="161"/>
      <c r="S129" s="161"/>
      <c r="T129" s="162">
        <v>0</v>
      </c>
      <c r="U129" s="161">
        <f t="shared" si="13"/>
        <v>0</v>
      </c>
      <c r="V129" s="151"/>
      <c r="W129" s="151"/>
      <c r="X129" s="151"/>
      <c r="Y129" s="151"/>
      <c r="Z129" s="151"/>
      <c r="AA129" s="151"/>
      <c r="AB129" s="151"/>
      <c r="AC129" s="151"/>
      <c r="AD129" s="151"/>
      <c r="AE129" s="151" t="s">
        <v>123</v>
      </c>
      <c r="AF129" s="151"/>
      <c r="AG129" s="151"/>
      <c r="AH129" s="151"/>
      <c r="AI129" s="151"/>
      <c r="AJ129" s="151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151"/>
      <c r="AV129" s="151"/>
      <c r="AW129" s="151"/>
      <c r="AX129" s="151"/>
      <c r="AY129" s="151"/>
      <c r="AZ129" s="151"/>
      <c r="BA129" s="151"/>
      <c r="BB129" s="151"/>
      <c r="BC129" s="151"/>
      <c r="BD129" s="151"/>
      <c r="BE129" s="151"/>
      <c r="BF129" s="151"/>
      <c r="BG129" s="151"/>
      <c r="BH129" s="151"/>
    </row>
    <row r="130" spans="1:60" x14ac:dyDescent="0.2">
      <c r="A130" s="153" t="s">
        <v>118</v>
      </c>
      <c r="B130" s="160" t="s">
        <v>79</v>
      </c>
      <c r="C130" s="189" t="s">
        <v>80</v>
      </c>
      <c r="D130" s="163"/>
      <c r="E130" s="166"/>
      <c r="F130" s="169"/>
      <c r="G130" s="169">
        <f>SUMIF(AE131:AE133,"&lt;&gt;NOR",G131:G133)</f>
        <v>0</v>
      </c>
      <c r="H130" s="169"/>
      <c r="I130" s="169">
        <f>SUM(I131:I133)</f>
        <v>0</v>
      </c>
      <c r="J130" s="169"/>
      <c r="K130" s="169">
        <f>SUM(K131:K133)</f>
        <v>0</v>
      </c>
      <c r="L130" s="169"/>
      <c r="M130" s="169">
        <f>SUM(M131:M133)</f>
        <v>0</v>
      </c>
      <c r="N130" s="163"/>
      <c r="O130" s="163">
        <f>SUM(O131:O133)</f>
        <v>0</v>
      </c>
      <c r="P130" s="163"/>
      <c r="Q130" s="163">
        <f>SUM(Q131:Q133)</f>
        <v>0</v>
      </c>
      <c r="R130" s="163"/>
      <c r="S130" s="163"/>
      <c r="T130" s="164"/>
      <c r="U130" s="163">
        <f>SUM(U131:U133)</f>
        <v>0</v>
      </c>
      <c r="AE130" t="s">
        <v>119</v>
      </c>
    </row>
    <row r="131" spans="1:60" ht="22.5" outlineLevel="1" x14ac:dyDescent="0.2">
      <c r="A131" s="152">
        <v>37</v>
      </c>
      <c r="B131" s="159" t="s">
        <v>239</v>
      </c>
      <c r="C131" s="188" t="s">
        <v>240</v>
      </c>
      <c r="D131" s="161" t="s">
        <v>166</v>
      </c>
      <c r="E131" s="165">
        <v>5</v>
      </c>
      <c r="F131" s="167">
        <f>H131+J131</f>
        <v>0</v>
      </c>
      <c r="G131" s="168">
        <f>ROUND(E131*F131,2)</f>
        <v>0</v>
      </c>
      <c r="H131" s="168"/>
      <c r="I131" s="168">
        <f>ROUND(E131*H131,2)</f>
        <v>0</v>
      </c>
      <c r="J131" s="168"/>
      <c r="K131" s="168">
        <f>ROUND(E131*J131,2)</f>
        <v>0</v>
      </c>
      <c r="L131" s="168">
        <v>21</v>
      </c>
      <c r="M131" s="168">
        <f>G131*(1+L131/100)</f>
        <v>0</v>
      </c>
      <c r="N131" s="161">
        <v>0</v>
      </c>
      <c r="O131" s="161">
        <f>ROUND(E131*N131,5)</f>
        <v>0</v>
      </c>
      <c r="P131" s="161">
        <v>0</v>
      </c>
      <c r="Q131" s="161">
        <f>ROUND(E131*P131,5)</f>
        <v>0</v>
      </c>
      <c r="R131" s="161"/>
      <c r="S131" s="161"/>
      <c r="T131" s="162">
        <v>0</v>
      </c>
      <c r="U131" s="161">
        <f>ROUND(E131*T131,2)</f>
        <v>0</v>
      </c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 t="s">
        <v>123</v>
      </c>
      <c r="AF131" s="151"/>
      <c r="AG131" s="151"/>
      <c r="AH131" s="151"/>
      <c r="AI131" s="151"/>
      <c r="AJ131" s="151"/>
      <c r="AK131" s="151"/>
      <c r="AL131" s="151"/>
      <c r="AM131" s="151"/>
      <c r="AN131" s="151"/>
      <c r="AO131" s="151"/>
      <c r="AP131" s="151"/>
      <c r="AQ131" s="151"/>
      <c r="AR131" s="151"/>
      <c r="AS131" s="151"/>
      <c r="AT131" s="151"/>
      <c r="AU131" s="151"/>
      <c r="AV131" s="151"/>
      <c r="AW131" s="151"/>
      <c r="AX131" s="151"/>
      <c r="AY131" s="151"/>
      <c r="AZ131" s="151"/>
      <c r="BA131" s="151"/>
      <c r="BB131" s="151"/>
      <c r="BC131" s="151"/>
      <c r="BD131" s="151"/>
      <c r="BE131" s="151"/>
      <c r="BF131" s="151"/>
      <c r="BG131" s="151"/>
      <c r="BH131" s="151"/>
    </row>
    <row r="132" spans="1:60" outlineLevel="1" x14ac:dyDescent="0.2">
      <c r="A132" s="152"/>
      <c r="B132" s="159"/>
      <c r="C132" s="247" t="s">
        <v>241</v>
      </c>
      <c r="D132" s="248"/>
      <c r="E132" s="249"/>
      <c r="F132" s="250"/>
      <c r="G132" s="251"/>
      <c r="H132" s="168"/>
      <c r="I132" s="168"/>
      <c r="J132" s="168"/>
      <c r="K132" s="168"/>
      <c r="L132" s="168"/>
      <c r="M132" s="168"/>
      <c r="N132" s="161"/>
      <c r="O132" s="161"/>
      <c r="P132" s="161"/>
      <c r="Q132" s="161"/>
      <c r="R132" s="161"/>
      <c r="S132" s="161"/>
      <c r="T132" s="162"/>
      <c r="U132" s="161"/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 t="s">
        <v>125</v>
      </c>
      <c r="AF132" s="151"/>
      <c r="AG132" s="151"/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151"/>
      <c r="AV132" s="151"/>
      <c r="AW132" s="151"/>
      <c r="AX132" s="151"/>
      <c r="AY132" s="151"/>
      <c r="AZ132" s="151"/>
      <c r="BA132" s="154" t="str">
        <f>C132</f>
        <v>1,1+1,6+0,9+1,4</v>
      </c>
      <c r="BB132" s="151"/>
      <c r="BC132" s="151"/>
      <c r="BD132" s="151"/>
      <c r="BE132" s="151"/>
      <c r="BF132" s="151"/>
      <c r="BG132" s="151"/>
      <c r="BH132" s="151"/>
    </row>
    <row r="133" spans="1:60" ht="22.5" outlineLevel="1" x14ac:dyDescent="0.2">
      <c r="A133" s="152">
        <v>38</v>
      </c>
      <c r="B133" s="159" t="s">
        <v>242</v>
      </c>
      <c r="C133" s="188" t="s">
        <v>243</v>
      </c>
      <c r="D133" s="161" t="s">
        <v>166</v>
      </c>
      <c r="E133" s="165">
        <v>5</v>
      </c>
      <c r="F133" s="167">
        <f>H133+J133</f>
        <v>0</v>
      </c>
      <c r="G133" s="168">
        <f>ROUND(E133*F133,2)</f>
        <v>0</v>
      </c>
      <c r="H133" s="168"/>
      <c r="I133" s="168">
        <f>ROUND(E133*H133,2)</f>
        <v>0</v>
      </c>
      <c r="J133" s="168"/>
      <c r="K133" s="168">
        <f>ROUND(E133*J133,2)</f>
        <v>0</v>
      </c>
      <c r="L133" s="168">
        <v>21</v>
      </c>
      <c r="M133" s="168">
        <f>G133*(1+L133/100)</f>
        <v>0</v>
      </c>
      <c r="N133" s="161">
        <v>0</v>
      </c>
      <c r="O133" s="161">
        <f>ROUND(E133*N133,5)</f>
        <v>0</v>
      </c>
      <c r="P133" s="161">
        <v>0</v>
      </c>
      <c r="Q133" s="161">
        <f>ROUND(E133*P133,5)</f>
        <v>0</v>
      </c>
      <c r="R133" s="161"/>
      <c r="S133" s="161"/>
      <c r="T133" s="162">
        <v>0</v>
      </c>
      <c r="U133" s="161">
        <f>ROUND(E133*T133,2)</f>
        <v>0</v>
      </c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 t="s">
        <v>123</v>
      </c>
      <c r="AF133" s="151"/>
      <c r="AG133" s="151"/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1"/>
      <c r="AS133" s="151"/>
      <c r="AT133" s="151"/>
      <c r="AU133" s="151"/>
      <c r="AV133" s="151"/>
      <c r="AW133" s="151"/>
      <c r="AX133" s="151"/>
      <c r="AY133" s="151"/>
      <c r="AZ133" s="151"/>
      <c r="BA133" s="151"/>
      <c r="BB133" s="151"/>
      <c r="BC133" s="151"/>
      <c r="BD133" s="151"/>
      <c r="BE133" s="151"/>
      <c r="BF133" s="151"/>
      <c r="BG133" s="151"/>
      <c r="BH133" s="151"/>
    </row>
    <row r="134" spans="1:60" x14ac:dyDescent="0.2">
      <c r="A134" s="153" t="s">
        <v>118</v>
      </c>
      <c r="B134" s="160" t="s">
        <v>81</v>
      </c>
      <c r="C134" s="189" t="s">
        <v>82</v>
      </c>
      <c r="D134" s="163"/>
      <c r="E134" s="166"/>
      <c r="F134" s="169"/>
      <c r="G134" s="169">
        <f>SUMIF(AE135:AE149,"&lt;&gt;NOR",G135:G149)</f>
        <v>0</v>
      </c>
      <c r="H134" s="169"/>
      <c r="I134" s="169">
        <f>SUM(I135:I149)</f>
        <v>0</v>
      </c>
      <c r="J134" s="169"/>
      <c r="K134" s="169">
        <f>SUM(K135:K149)</f>
        <v>0</v>
      </c>
      <c r="L134" s="169"/>
      <c r="M134" s="169">
        <f>SUM(M135:M149)</f>
        <v>0</v>
      </c>
      <c r="N134" s="163"/>
      <c r="O134" s="163">
        <f>SUM(O135:O149)</f>
        <v>0.51407000000000003</v>
      </c>
      <c r="P134" s="163"/>
      <c r="Q134" s="163">
        <f>SUM(Q135:Q149)</f>
        <v>0</v>
      </c>
      <c r="R134" s="163"/>
      <c r="S134" s="163"/>
      <c r="T134" s="164"/>
      <c r="U134" s="163">
        <f>SUM(U135:U149)</f>
        <v>20.11</v>
      </c>
      <c r="AE134" t="s">
        <v>119</v>
      </c>
    </row>
    <row r="135" spans="1:60" outlineLevel="1" x14ac:dyDescent="0.2">
      <c r="A135" s="152">
        <v>39</v>
      </c>
      <c r="B135" s="159" t="s">
        <v>244</v>
      </c>
      <c r="C135" s="188" t="s">
        <v>245</v>
      </c>
      <c r="D135" s="161" t="s">
        <v>122</v>
      </c>
      <c r="E135" s="165">
        <v>14.4</v>
      </c>
      <c r="F135" s="167">
        <f>H135+J135</f>
        <v>0</v>
      </c>
      <c r="G135" s="168">
        <f>ROUND(E135*F135,2)</f>
        <v>0</v>
      </c>
      <c r="H135" s="168"/>
      <c r="I135" s="168">
        <f>ROUND(E135*H135,2)</f>
        <v>0</v>
      </c>
      <c r="J135" s="168"/>
      <c r="K135" s="168">
        <f>ROUND(E135*J135,2)</f>
        <v>0</v>
      </c>
      <c r="L135" s="168">
        <v>21</v>
      </c>
      <c r="M135" s="168">
        <f>G135*(1+L135/100)</f>
        <v>0</v>
      </c>
      <c r="N135" s="161">
        <v>2.1000000000000001E-4</v>
      </c>
      <c r="O135" s="161">
        <f>ROUND(E135*N135,5)</f>
        <v>3.0200000000000001E-3</v>
      </c>
      <c r="P135" s="161">
        <v>0</v>
      </c>
      <c r="Q135" s="161">
        <f>ROUND(E135*P135,5)</f>
        <v>0</v>
      </c>
      <c r="R135" s="161"/>
      <c r="S135" s="161"/>
      <c r="T135" s="162">
        <v>0.05</v>
      </c>
      <c r="U135" s="161">
        <f>ROUND(E135*T135,2)</f>
        <v>0.72</v>
      </c>
      <c r="V135" s="151"/>
      <c r="W135" s="151"/>
      <c r="X135" s="151"/>
      <c r="Y135" s="151"/>
      <c r="Z135" s="151"/>
      <c r="AA135" s="151"/>
      <c r="AB135" s="151"/>
      <c r="AC135" s="151"/>
      <c r="AD135" s="151"/>
      <c r="AE135" s="151" t="s">
        <v>123</v>
      </c>
      <c r="AF135" s="151"/>
      <c r="AG135" s="151"/>
      <c r="AH135" s="151"/>
      <c r="AI135" s="151"/>
      <c r="AJ135" s="151"/>
      <c r="AK135" s="151"/>
      <c r="AL135" s="151"/>
      <c r="AM135" s="151"/>
      <c r="AN135" s="151"/>
      <c r="AO135" s="151"/>
      <c r="AP135" s="151"/>
      <c r="AQ135" s="151"/>
      <c r="AR135" s="151"/>
      <c r="AS135" s="151"/>
      <c r="AT135" s="151"/>
      <c r="AU135" s="151"/>
      <c r="AV135" s="151"/>
      <c r="AW135" s="151"/>
      <c r="AX135" s="151"/>
      <c r="AY135" s="151"/>
      <c r="AZ135" s="151"/>
      <c r="BA135" s="151"/>
      <c r="BB135" s="151"/>
      <c r="BC135" s="151"/>
      <c r="BD135" s="151"/>
      <c r="BE135" s="151"/>
      <c r="BF135" s="151"/>
      <c r="BG135" s="151"/>
      <c r="BH135" s="151"/>
    </row>
    <row r="136" spans="1:60" ht="22.5" outlineLevel="1" x14ac:dyDescent="0.2">
      <c r="A136" s="152">
        <v>40</v>
      </c>
      <c r="B136" s="159" t="s">
        <v>246</v>
      </c>
      <c r="C136" s="188" t="s">
        <v>247</v>
      </c>
      <c r="D136" s="161" t="s">
        <v>122</v>
      </c>
      <c r="E136" s="165">
        <v>14.4</v>
      </c>
      <c r="F136" s="167">
        <f>H136+J136</f>
        <v>0</v>
      </c>
      <c r="G136" s="168">
        <f>ROUND(E136*F136,2)</f>
        <v>0</v>
      </c>
      <c r="H136" s="168"/>
      <c r="I136" s="168">
        <f>ROUND(E136*H136,2)</f>
        <v>0</v>
      </c>
      <c r="J136" s="168"/>
      <c r="K136" s="168">
        <f>ROUND(E136*J136,2)</f>
        <v>0</v>
      </c>
      <c r="L136" s="168">
        <v>21</v>
      </c>
      <c r="M136" s="168">
        <f>G136*(1+L136/100)</f>
        <v>0</v>
      </c>
      <c r="N136" s="161">
        <v>6.9300000000000004E-3</v>
      </c>
      <c r="O136" s="161">
        <f>ROUND(E136*N136,5)</f>
        <v>9.9790000000000004E-2</v>
      </c>
      <c r="P136" s="161">
        <v>0</v>
      </c>
      <c r="Q136" s="161">
        <f>ROUND(E136*P136,5)</f>
        <v>0</v>
      </c>
      <c r="R136" s="161"/>
      <c r="S136" s="161"/>
      <c r="T136" s="162">
        <v>1.3466</v>
      </c>
      <c r="U136" s="161">
        <f>ROUND(E136*T136,2)</f>
        <v>19.39</v>
      </c>
      <c r="V136" s="151"/>
      <c r="W136" s="151"/>
      <c r="X136" s="151"/>
      <c r="Y136" s="151"/>
      <c r="Z136" s="151"/>
      <c r="AA136" s="151"/>
      <c r="AB136" s="151"/>
      <c r="AC136" s="151"/>
      <c r="AD136" s="151"/>
      <c r="AE136" s="151" t="s">
        <v>123</v>
      </c>
      <c r="AF136" s="151"/>
      <c r="AG136" s="151"/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151"/>
      <c r="AV136" s="151"/>
      <c r="AW136" s="151"/>
      <c r="AX136" s="151"/>
      <c r="AY136" s="151"/>
      <c r="AZ136" s="151"/>
      <c r="BA136" s="151"/>
      <c r="BB136" s="151"/>
      <c r="BC136" s="151"/>
      <c r="BD136" s="151"/>
      <c r="BE136" s="151"/>
      <c r="BF136" s="151"/>
      <c r="BG136" s="151"/>
      <c r="BH136" s="151"/>
    </row>
    <row r="137" spans="1:60" outlineLevel="1" x14ac:dyDescent="0.2">
      <c r="A137" s="152"/>
      <c r="B137" s="159"/>
      <c r="C137" s="247" t="s">
        <v>146</v>
      </c>
      <c r="D137" s="248"/>
      <c r="E137" s="249"/>
      <c r="F137" s="250"/>
      <c r="G137" s="251"/>
      <c r="H137" s="168"/>
      <c r="I137" s="168"/>
      <c r="J137" s="168"/>
      <c r="K137" s="168"/>
      <c r="L137" s="168"/>
      <c r="M137" s="168"/>
      <c r="N137" s="161"/>
      <c r="O137" s="161"/>
      <c r="P137" s="161"/>
      <c r="Q137" s="161"/>
      <c r="R137" s="161"/>
      <c r="S137" s="161"/>
      <c r="T137" s="162"/>
      <c r="U137" s="161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1" t="s">
        <v>125</v>
      </c>
      <c r="AF137" s="151"/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151"/>
      <c r="AV137" s="151"/>
      <c r="AW137" s="151"/>
      <c r="AX137" s="151"/>
      <c r="AY137" s="151"/>
      <c r="AZ137" s="151"/>
      <c r="BA137" s="154" t="str">
        <f t="shared" ref="BA137:BA146" si="14">C137</f>
        <v>2.07:</v>
      </c>
      <c r="BB137" s="151"/>
      <c r="BC137" s="151"/>
      <c r="BD137" s="151"/>
      <c r="BE137" s="151"/>
      <c r="BF137" s="151"/>
      <c r="BG137" s="151"/>
      <c r="BH137" s="151"/>
    </row>
    <row r="138" spans="1:60" outlineLevel="1" x14ac:dyDescent="0.2">
      <c r="A138" s="152"/>
      <c r="B138" s="159"/>
      <c r="C138" s="247" t="s">
        <v>147</v>
      </c>
      <c r="D138" s="248"/>
      <c r="E138" s="249"/>
      <c r="F138" s="250"/>
      <c r="G138" s="251"/>
      <c r="H138" s="168"/>
      <c r="I138" s="168"/>
      <c r="J138" s="168"/>
      <c r="K138" s="168"/>
      <c r="L138" s="168"/>
      <c r="M138" s="168"/>
      <c r="N138" s="161"/>
      <c r="O138" s="161"/>
      <c r="P138" s="161"/>
      <c r="Q138" s="161"/>
      <c r="R138" s="161"/>
      <c r="S138" s="161"/>
      <c r="T138" s="162"/>
      <c r="U138" s="161"/>
      <c r="V138" s="151"/>
      <c r="W138" s="151"/>
      <c r="X138" s="151"/>
      <c r="Y138" s="151"/>
      <c r="Z138" s="151"/>
      <c r="AA138" s="151"/>
      <c r="AB138" s="151"/>
      <c r="AC138" s="151"/>
      <c r="AD138" s="151"/>
      <c r="AE138" s="151" t="s">
        <v>125</v>
      </c>
      <c r="AF138" s="151"/>
      <c r="AG138" s="151"/>
      <c r="AH138" s="151"/>
      <c r="AI138" s="151"/>
      <c r="AJ138" s="151"/>
      <c r="AK138" s="151"/>
      <c r="AL138" s="151"/>
      <c r="AM138" s="151"/>
      <c r="AN138" s="151"/>
      <c r="AO138" s="151"/>
      <c r="AP138" s="151"/>
      <c r="AQ138" s="151"/>
      <c r="AR138" s="151"/>
      <c r="AS138" s="151"/>
      <c r="AT138" s="151"/>
      <c r="AU138" s="151"/>
      <c r="AV138" s="151"/>
      <c r="AW138" s="151"/>
      <c r="AX138" s="151"/>
      <c r="AY138" s="151"/>
      <c r="AZ138" s="151"/>
      <c r="BA138" s="154" t="str">
        <f t="shared" si="14"/>
        <v>2,37</v>
      </c>
      <c r="BB138" s="151"/>
      <c r="BC138" s="151"/>
      <c r="BD138" s="151"/>
      <c r="BE138" s="151"/>
      <c r="BF138" s="151"/>
      <c r="BG138" s="151"/>
      <c r="BH138" s="151"/>
    </row>
    <row r="139" spans="1:60" outlineLevel="1" x14ac:dyDescent="0.2">
      <c r="A139" s="152"/>
      <c r="B139" s="159"/>
      <c r="C139" s="247" t="s">
        <v>148</v>
      </c>
      <c r="D139" s="248"/>
      <c r="E139" s="249"/>
      <c r="F139" s="250"/>
      <c r="G139" s="251"/>
      <c r="H139" s="168"/>
      <c r="I139" s="168"/>
      <c r="J139" s="168"/>
      <c r="K139" s="168"/>
      <c r="L139" s="168"/>
      <c r="M139" s="168"/>
      <c r="N139" s="161"/>
      <c r="O139" s="161"/>
      <c r="P139" s="161"/>
      <c r="Q139" s="161"/>
      <c r="R139" s="161"/>
      <c r="S139" s="161"/>
      <c r="T139" s="162"/>
      <c r="U139" s="161"/>
      <c r="V139" s="151"/>
      <c r="W139" s="151"/>
      <c r="X139" s="151"/>
      <c r="Y139" s="151"/>
      <c r="Z139" s="151"/>
      <c r="AA139" s="151"/>
      <c r="AB139" s="151"/>
      <c r="AC139" s="151"/>
      <c r="AD139" s="151"/>
      <c r="AE139" s="151" t="s">
        <v>125</v>
      </c>
      <c r="AF139" s="151"/>
      <c r="AG139" s="151"/>
      <c r="AH139" s="151"/>
      <c r="AI139" s="151"/>
      <c r="AJ139" s="151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1"/>
      <c r="AU139" s="151"/>
      <c r="AV139" s="151"/>
      <c r="AW139" s="151"/>
      <c r="AX139" s="151"/>
      <c r="AY139" s="151"/>
      <c r="AZ139" s="151"/>
      <c r="BA139" s="154" t="str">
        <f t="shared" si="14"/>
        <v>2.08:</v>
      </c>
      <c r="BB139" s="151"/>
      <c r="BC139" s="151"/>
      <c r="BD139" s="151"/>
      <c r="BE139" s="151"/>
      <c r="BF139" s="151"/>
      <c r="BG139" s="151"/>
      <c r="BH139" s="151"/>
    </row>
    <row r="140" spans="1:60" outlineLevel="1" x14ac:dyDescent="0.2">
      <c r="A140" s="152"/>
      <c r="B140" s="159"/>
      <c r="C140" s="247" t="s">
        <v>149</v>
      </c>
      <c r="D140" s="248"/>
      <c r="E140" s="249"/>
      <c r="F140" s="250"/>
      <c r="G140" s="251"/>
      <c r="H140" s="168"/>
      <c r="I140" s="168"/>
      <c r="J140" s="168"/>
      <c r="K140" s="168"/>
      <c r="L140" s="168"/>
      <c r="M140" s="168"/>
      <c r="N140" s="161"/>
      <c r="O140" s="161"/>
      <c r="P140" s="161"/>
      <c r="Q140" s="161"/>
      <c r="R140" s="161"/>
      <c r="S140" s="161"/>
      <c r="T140" s="162"/>
      <c r="U140" s="161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1" t="s">
        <v>125</v>
      </c>
      <c r="AF140" s="151"/>
      <c r="AG140" s="151"/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1"/>
      <c r="AS140" s="151"/>
      <c r="AT140" s="151"/>
      <c r="AU140" s="151"/>
      <c r="AV140" s="151"/>
      <c r="AW140" s="151"/>
      <c r="AX140" s="151"/>
      <c r="AY140" s="151"/>
      <c r="AZ140" s="151"/>
      <c r="BA140" s="154" t="str">
        <f t="shared" si="14"/>
        <v>1,24</v>
      </c>
      <c r="BB140" s="151"/>
      <c r="BC140" s="151"/>
      <c r="BD140" s="151"/>
      <c r="BE140" s="151"/>
      <c r="BF140" s="151"/>
      <c r="BG140" s="151"/>
      <c r="BH140" s="151"/>
    </row>
    <row r="141" spans="1:60" outlineLevel="1" x14ac:dyDescent="0.2">
      <c r="A141" s="152"/>
      <c r="B141" s="159"/>
      <c r="C141" s="247" t="s">
        <v>150</v>
      </c>
      <c r="D141" s="248"/>
      <c r="E141" s="249"/>
      <c r="F141" s="250"/>
      <c r="G141" s="251"/>
      <c r="H141" s="168"/>
      <c r="I141" s="168"/>
      <c r="J141" s="168"/>
      <c r="K141" s="168"/>
      <c r="L141" s="168"/>
      <c r="M141" s="168"/>
      <c r="N141" s="161"/>
      <c r="O141" s="161"/>
      <c r="P141" s="161"/>
      <c r="Q141" s="161"/>
      <c r="R141" s="161"/>
      <c r="S141" s="161"/>
      <c r="T141" s="162"/>
      <c r="U141" s="161"/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51" t="s">
        <v>125</v>
      </c>
      <c r="AF141" s="151"/>
      <c r="AG141" s="151"/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151"/>
      <c r="AV141" s="151"/>
      <c r="AW141" s="151"/>
      <c r="AX141" s="151"/>
      <c r="AY141" s="151"/>
      <c r="AZ141" s="151"/>
      <c r="BA141" s="154" t="str">
        <f t="shared" si="14"/>
        <v>2.09:</v>
      </c>
      <c r="BB141" s="151"/>
      <c r="BC141" s="151"/>
      <c r="BD141" s="151"/>
      <c r="BE141" s="151"/>
      <c r="BF141" s="151"/>
      <c r="BG141" s="151"/>
      <c r="BH141" s="151"/>
    </row>
    <row r="142" spans="1:60" outlineLevel="1" x14ac:dyDescent="0.2">
      <c r="A142" s="152"/>
      <c r="B142" s="159"/>
      <c r="C142" s="247" t="s">
        <v>151</v>
      </c>
      <c r="D142" s="248"/>
      <c r="E142" s="249"/>
      <c r="F142" s="250"/>
      <c r="G142" s="251"/>
      <c r="H142" s="168"/>
      <c r="I142" s="168"/>
      <c r="J142" s="168"/>
      <c r="K142" s="168"/>
      <c r="L142" s="168"/>
      <c r="M142" s="168"/>
      <c r="N142" s="161"/>
      <c r="O142" s="161"/>
      <c r="P142" s="161"/>
      <c r="Q142" s="161"/>
      <c r="R142" s="161"/>
      <c r="S142" s="161"/>
      <c r="T142" s="162"/>
      <c r="U142" s="161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 t="s">
        <v>125</v>
      </c>
      <c r="AF142" s="151"/>
      <c r="AG142" s="151"/>
      <c r="AH142" s="151"/>
      <c r="AI142" s="151"/>
      <c r="AJ142" s="151"/>
      <c r="AK142" s="151"/>
      <c r="AL142" s="151"/>
      <c r="AM142" s="151"/>
      <c r="AN142" s="151"/>
      <c r="AO142" s="151"/>
      <c r="AP142" s="151"/>
      <c r="AQ142" s="151"/>
      <c r="AR142" s="151"/>
      <c r="AS142" s="151"/>
      <c r="AT142" s="151"/>
      <c r="AU142" s="151"/>
      <c r="AV142" s="151"/>
      <c r="AW142" s="151"/>
      <c r="AX142" s="151"/>
      <c r="AY142" s="151"/>
      <c r="AZ142" s="151"/>
      <c r="BA142" s="154" t="str">
        <f t="shared" si="14"/>
        <v>2,34</v>
      </c>
      <c r="BB142" s="151"/>
      <c r="BC142" s="151"/>
      <c r="BD142" s="151"/>
      <c r="BE142" s="151"/>
      <c r="BF142" s="151"/>
      <c r="BG142" s="151"/>
      <c r="BH142" s="151"/>
    </row>
    <row r="143" spans="1:60" outlineLevel="1" x14ac:dyDescent="0.2">
      <c r="A143" s="152"/>
      <c r="B143" s="159"/>
      <c r="C143" s="247" t="s">
        <v>152</v>
      </c>
      <c r="D143" s="248"/>
      <c r="E143" s="249"/>
      <c r="F143" s="250"/>
      <c r="G143" s="251"/>
      <c r="H143" s="168"/>
      <c r="I143" s="168"/>
      <c r="J143" s="168"/>
      <c r="K143" s="168"/>
      <c r="L143" s="168"/>
      <c r="M143" s="168"/>
      <c r="N143" s="161"/>
      <c r="O143" s="161"/>
      <c r="P143" s="161"/>
      <c r="Q143" s="161"/>
      <c r="R143" s="161"/>
      <c r="S143" s="161"/>
      <c r="T143" s="162"/>
      <c r="U143" s="161"/>
      <c r="V143" s="151"/>
      <c r="W143" s="151"/>
      <c r="X143" s="151"/>
      <c r="Y143" s="151"/>
      <c r="Z143" s="151"/>
      <c r="AA143" s="151"/>
      <c r="AB143" s="151"/>
      <c r="AC143" s="151"/>
      <c r="AD143" s="151"/>
      <c r="AE143" s="151" t="s">
        <v>125</v>
      </c>
      <c r="AF143" s="151"/>
      <c r="AG143" s="151"/>
      <c r="AH143" s="151"/>
      <c r="AI143" s="151"/>
      <c r="AJ143" s="151"/>
      <c r="AK143" s="151"/>
      <c r="AL143" s="151"/>
      <c r="AM143" s="151"/>
      <c r="AN143" s="151"/>
      <c r="AO143" s="151"/>
      <c r="AP143" s="151"/>
      <c r="AQ143" s="151"/>
      <c r="AR143" s="151"/>
      <c r="AS143" s="151"/>
      <c r="AT143" s="151"/>
      <c r="AU143" s="151"/>
      <c r="AV143" s="151"/>
      <c r="AW143" s="151"/>
      <c r="AX143" s="151"/>
      <c r="AY143" s="151"/>
      <c r="AZ143" s="151"/>
      <c r="BA143" s="154" t="str">
        <f t="shared" si="14"/>
        <v>2.10:</v>
      </c>
      <c r="BB143" s="151"/>
      <c r="BC143" s="151"/>
      <c r="BD143" s="151"/>
      <c r="BE143" s="151"/>
      <c r="BF143" s="151"/>
      <c r="BG143" s="151"/>
      <c r="BH143" s="151"/>
    </row>
    <row r="144" spans="1:60" outlineLevel="1" x14ac:dyDescent="0.2">
      <c r="A144" s="152"/>
      <c r="B144" s="159"/>
      <c r="C144" s="247" t="s">
        <v>153</v>
      </c>
      <c r="D144" s="248"/>
      <c r="E144" s="249"/>
      <c r="F144" s="250"/>
      <c r="G144" s="251"/>
      <c r="H144" s="168"/>
      <c r="I144" s="168"/>
      <c r="J144" s="168"/>
      <c r="K144" s="168"/>
      <c r="L144" s="168"/>
      <c r="M144" s="168"/>
      <c r="N144" s="161"/>
      <c r="O144" s="161"/>
      <c r="P144" s="161"/>
      <c r="Q144" s="161"/>
      <c r="R144" s="161"/>
      <c r="S144" s="161"/>
      <c r="T144" s="162"/>
      <c r="U144" s="16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 t="s">
        <v>125</v>
      </c>
      <c r="AF144" s="151"/>
      <c r="AG144" s="151"/>
      <c r="AH144" s="151"/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1"/>
      <c r="AS144" s="151"/>
      <c r="AT144" s="151"/>
      <c r="AU144" s="151"/>
      <c r="AV144" s="151"/>
      <c r="AW144" s="151"/>
      <c r="AX144" s="151"/>
      <c r="AY144" s="151"/>
      <c r="AZ144" s="151"/>
      <c r="BA144" s="154" t="str">
        <f t="shared" si="14"/>
        <v>4,23</v>
      </c>
      <c r="BB144" s="151"/>
      <c r="BC144" s="151"/>
      <c r="BD144" s="151"/>
      <c r="BE144" s="151"/>
      <c r="BF144" s="151"/>
      <c r="BG144" s="151"/>
      <c r="BH144" s="151"/>
    </row>
    <row r="145" spans="1:60" outlineLevel="1" x14ac:dyDescent="0.2">
      <c r="A145" s="152"/>
      <c r="B145" s="159"/>
      <c r="C145" s="247" t="s">
        <v>154</v>
      </c>
      <c r="D145" s="248"/>
      <c r="E145" s="249"/>
      <c r="F145" s="250"/>
      <c r="G145" s="251"/>
      <c r="H145" s="168"/>
      <c r="I145" s="168"/>
      <c r="J145" s="168"/>
      <c r="K145" s="168"/>
      <c r="L145" s="168"/>
      <c r="M145" s="168"/>
      <c r="N145" s="161"/>
      <c r="O145" s="161"/>
      <c r="P145" s="161"/>
      <c r="Q145" s="161"/>
      <c r="R145" s="161"/>
      <c r="S145" s="161"/>
      <c r="T145" s="162"/>
      <c r="U145" s="161"/>
      <c r="V145" s="151"/>
      <c r="W145" s="151"/>
      <c r="X145" s="151"/>
      <c r="Y145" s="151"/>
      <c r="Z145" s="151"/>
      <c r="AA145" s="151"/>
      <c r="AB145" s="151"/>
      <c r="AC145" s="151"/>
      <c r="AD145" s="151"/>
      <c r="AE145" s="151" t="s">
        <v>125</v>
      </c>
      <c r="AF145" s="151"/>
      <c r="AG145" s="151"/>
      <c r="AH145" s="151"/>
      <c r="AI145" s="151"/>
      <c r="AJ145" s="151"/>
      <c r="AK145" s="151"/>
      <c r="AL145" s="151"/>
      <c r="AM145" s="151"/>
      <c r="AN145" s="151"/>
      <c r="AO145" s="151"/>
      <c r="AP145" s="151"/>
      <c r="AQ145" s="151"/>
      <c r="AR145" s="151"/>
      <c r="AS145" s="151"/>
      <c r="AT145" s="151"/>
      <c r="AU145" s="151"/>
      <c r="AV145" s="151"/>
      <c r="AW145" s="151"/>
      <c r="AX145" s="151"/>
      <c r="AY145" s="151"/>
      <c r="AZ145" s="151"/>
      <c r="BA145" s="154" t="str">
        <f t="shared" si="14"/>
        <v>2.11:</v>
      </c>
      <c r="BB145" s="151"/>
      <c r="BC145" s="151"/>
      <c r="BD145" s="151"/>
      <c r="BE145" s="151"/>
      <c r="BF145" s="151"/>
      <c r="BG145" s="151"/>
      <c r="BH145" s="151"/>
    </row>
    <row r="146" spans="1:60" outlineLevel="1" x14ac:dyDescent="0.2">
      <c r="A146" s="152"/>
      <c r="B146" s="159"/>
      <c r="C146" s="247" t="s">
        <v>155</v>
      </c>
      <c r="D146" s="248"/>
      <c r="E146" s="249"/>
      <c r="F146" s="250"/>
      <c r="G146" s="251"/>
      <c r="H146" s="168"/>
      <c r="I146" s="168"/>
      <c r="J146" s="168"/>
      <c r="K146" s="168"/>
      <c r="L146" s="168"/>
      <c r="M146" s="168"/>
      <c r="N146" s="161"/>
      <c r="O146" s="161"/>
      <c r="P146" s="161"/>
      <c r="Q146" s="161"/>
      <c r="R146" s="161"/>
      <c r="S146" s="161"/>
      <c r="T146" s="162"/>
      <c r="U146" s="161"/>
      <c r="V146" s="151"/>
      <c r="W146" s="151"/>
      <c r="X146" s="151"/>
      <c r="Y146" s="151"/>
      <c r="Z146" s="151"/>
      <c r="AA146" s="151"/>
      <c r="AB146" s="151"/>
      <c r="AC146" s="151"/>
      <c r="AD146" s="151"/>
      <c r="AE146" s="151" t="s">
        <v>125</v>
      </c>
      <c r="AF146" s="151"/>
      <c r="AG146" s="151"/>
      <c r="AH146" s="151"/>
      <c r="AI146" s="151"/>
      <c r="AJ146" s="151"/>
      <c r="AK146" s="151"/>
      <c r="AL146" s="151"/>
      <c r="AM146" s="151"/>
      <c r="AN146" s="151"/>
      <c r="AO146" s="151"/>
      <c r="AP146" s="151"/>
      <c r="AQ146" s="151"/>
      <c r="AR146" s="151"/>
      <c r="AS146" s="151"/>
      <c r="AT146" s="151"/>
      <c r="AU146" s="151"/>
      <c r="AV146" s="151"/>
      <c r="AW146" s="151"/>
      <c r="AX146" s="151"/>
      <c r="AY146" s="151"/>
      <c r="AZ146" s="151"/>
      <c r="BA146" s="154" t="str">
        <f t="shared" si="14"/>
        <v>4,22</v>
      </c>
      <c r="BB146" s="151"/>
      <c r="BC146" s="151"/>
      <c r="BD146" s="151"/>
      <c r="BE146" s="151"/>
      <c r="BF146" s="151"/>
      <c r="BG146" s="151"/>
      <c r="BH146" s="151"/>
    </row>
    <row r="147" spans="1:60" outlineLevel="1" x14ac:dyDescent="0.2">
      <c r="A147" s="152">
        <v>41</v>
      </c>
      <c r="B147" s="159" t="s">
        <v>248</v>
      </c>
      <c r="C147" s="188" t="s">
        <v>249</v>
      </c>
      <c r="D147" s="161" t="s">
        <v>122</v>
      </c>
      <c r="E147" s="165">
        <v>17.28</v>
      </c>
      <c r="F147" s="167">
        <f>H147+J147</f>
        <v>0</v>
      </c>
      <c r="G147" s="168">
        <f>ROUND(E147*F147,2)</f>
        <v>0</v>
      </c>
      <c r="H147" s="168"/>
      <c r="I147" s="168">
        <f>ROUND(E147*H147,2)</f>
        <v>0</v>
      </c>
      <c r="J147" s="168"/>
      <c r="K147" s="168">
        <f>ROUND(E147*J147,2)</f>
        <v>0</v>
      </c>
      <c r="L147" s="168">
        <v>21</v>
      </c>
      <c r="M147" s="168">
        <f>G147*(1+L147/100)</f>
        <v>0</v>
      </c>
      <c r="N147" s="161">
        <v>2.3800000000000002E-2</v>
      </c>
      <c r="O147" s="161">
        <f>ROUND(E147*N147,5)</f>
        <v>0.41126000000000001</v>
      </c>
      <c r="P147" s="161">
        <v>0</v>
      </c>
      <c r="Q147" s="161">
        <f>ROUND(E147*P147,5)</f>
        <v>0</v>
      </c>
      <c r="R147" s="161"/>
      <c r="S147" s="161"/>
      <c r="T147" s="162">
        <v>0</v>
      </c>
      <c r="U147" s="161">
        <f>ROUND(E147*T147,2)</f>
        <v>0</v>
      </c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1" t="s">
        <v>234</v>
      </c>
      <c r="AF147" s="151"/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151"/>
      <c r="AV147" s="151"/>
      <c r="AW147" s="151"/>
      <c r="AX147" s="151"/>
      <c r="AY147" s="151"/>
      <c r="AZ147" s="151"/>
      <c r="BA147" s="151"/>
      <c r="BB147" s="151"/>
      <c r="BC147" s="151"/>
      <c r="BD147" s="151"/>
      <c r="BE147" s="151"/>
      <c r="BF147" s="151"/>
      <c r="BG147" s="151"/>
      <c r="BH147" s="151"/>
    </row>
    <row r="148" spans="1:60" outlineLevel="1" x14ac:dyDescent="0.2">
      <c r="A148" s="152"/>
      <c r="B148" s="159"/>
      <c r="C148" s="247" t="s">
        <v>250</v>
      </c>
      <c r="D148" s="248"/>
      <c r="E148" s="249"/>
      <c r="F148" s="250"/>
      <c r="G148" s="251"/>
      <c r="H148" s="168"/>
      <c r="I148" s="168"/>
      <c r="J148" s="168"/>
      <c r="K148" s="168"/>
      <c r="L148" s="168"/>
      <c r="M148" s="168"/>
      <c r="N148" s="161"/>
      <c r="O148" s="161"/>
      <c r="P148" s="161"/>
      <c r="Q148" s="161"/>
      <c r="R148" s="161"/>
      <c r="S148" s="161"/>
      <c r="T148" s="162"/>
      <c r="U148" s="161"/>
      <c r="V148" s="151"/>
      <c r="W148" s="151"/>
      <c r="X148" s="151"/>
      <c r="Y148" s="151"/>
      <c r="Z148" s="151"/>
      <c r="AA148" s="151"/>
      <c r="AB148" s="151"/>
      <c r="AC148" s="151"/>
      <c r="AD148" s="151"/>
      <c r="AE148" s="151" t="s">
        <v>125</v>
      </c>
      <c r="AF148" s="151"/>
      <c r="AG148" s="151"/>
      <c r="AH148" s="151"/>
      <c r="AI148" s="151"/>
      <c r="AJ148" s="151"/>
      <c r="AK148" s="151"/>
      <c r="AL148" s="151"/>
      <c r="AM148" s="151"/>
      <c r="AN148" s="151"/>
      <c r="AO148" s="151"/>
      <c r="AP148" s="151"/>
      <c r="AQ148" s="151"/>
      <c r="AR148" s="151"/>
      <c r="AS148" s="151"/>
      <c r="AT148" s="151"/>
      <c r="AU148" s="151"/>
      <c r="AV148" s="151"/>
      <c r="AW148" s="151"/>
      <c r="AX148" s="151"/>
      <c r="AY148" s="151"/>
      <c r="AZ148" s="151"/>
      <c r="BA148" s="154" t="str">
        <f>C148</f>
        <v>14,4*1,2</v>
      </c>
      <c r="BB148" s="151"/>
      <c r="BC148" s="151"/>
      <c r="BD148" s="151"/>
      <c r="BE148" s="151"/>
      <c r="BF148" s="151"/>
      <c r="BG148" s="151"/>
      <c r="BH148" s="151"/>
    </row>
    <row r="149" spans="1:60" outlineLevel="1" x14ac:dyDescent="0.2">
      <c r="A149" s="152">
        <v>42</v>
      </c>
      <c r="B149" s="159" t="s">
        <v>251</v>
      </c>
      <c r="C149" s="188" t="s">
        <v>252</v>
      </c>
      <c r="D149" s="161" t="s">
        <v>0</v>
      </c>
      <c r="E149" s="165">
        <v>330.45119999999997</v>
      </c>
      <c r="F149" s="167">
        <f>H149+J149</f>
        <v>0</v>
      </c>
      <c r="G149" s="168">
        <f>ROUND(E149*F149,2)</f>
        <v>0</v>
      </c>
      <c r="H149" s="168"/>
      <c r="I149" s="168">
        <f>ROUND(E149*H149,2)</f>
        <v>0</v>
      </c>
      <c r="J149" s="168"/>
      <c r="K149" s="168">
        <f>ROUND(E149*J149,2)</f>
        <v>0</v>
      </c>
      <c r="L149" s="168">
        <v>21</v>
      </c>
      <c r="M149" s="168">
        <f>G149*(1+L149/100)</f>
        <v>0</v>
      </c>
      <c r="N149" s="161">
        <v>0</v>
      </c>
      <c r="O149" s="161">
        <f>ROUND(E149*N149,5)</f>
        <v>0</v>
      </c>
      <c r="P149" s="161">
        <v>0</v>
      </c>
      <c r="Q149" s="161">
        <f>ROUND(E149*P149,5)</f>
        <v>0</v>
      </c>
      <c r="R149" s="161"/>
      <c r="S149" s="161"/>
      <c r="T149" s="162">
        <v>0</v>
      </c>
      <c r="U149" s="161">
        <f>ROUND(E149*T149,2)</f>
        <v>0</v>
      </c>
      <c r="V149" s="151"/>
      <c r="W149" s="151"/>
      <c r="X149" s="151"/>
      <c r="Y149" s="151"/>
      <c r="Z149" s="151"/>
      <c r="AA149" s="151"/>
      <c r="AB149" s="151"/>
      <c r="AC149" s="151"/>
      <c r="AD149" s="151"/>
      <c r="AE149" s="151" t="s">
        <v>123</v>
      </c>
      <c r="AF149" s="151"/>
      <c r="AG149" s="151"/>
      <c r="AH149" s="151"/>
      <c r="AI149" s="151"/>
      <c r="AJ149" s="151"/>
      <c r="AK149" s="151"/>
      <c r="AL149" s="151"/>
      <c r="AM149" s="151"/>
      <c r="AN149" s="151"/>
      <c r="AO149" s="151"/>
      <c r="AP149" s="151"/>
      <c r="AQ149" s="151"/>
      <c r="AR149" s="151"/>
      <c r="AS149" s="151"/>
      <c r="AT149" s="151"/>
      <c r="AU149" s="151"/>
      <c r="AV149" s="151"/>
      <c r="AW149" s="151"/>
      <c r="AX149" s="151"/>
      <c r="AY149" s="151"/>
      <c r="AZ149" s="151"/>
      <c r="BA149" s="151"/>
      <c r="BB149" s="151"/>
      <c r="BC149" s="151"/>
      <c r="BD149" s="151"/>
      <c r="BE149" s="151"/>
      <c r="BF149" s="151"/>
      <c r="BG149" s="151"/>
      <c r="BH149" s="151"/>
    </row>
    <row r="150" spans="1:60" x14ac:dyDescent="0.2">
      <c r="A150" s="153" t="s">
        <v>118</v>
      </c>
      <c r="B150" s="160" t="s">
        <v>83</v>
      </c>
      <c r="C150" s="189" t="s">
        <v>84</v>
      </c>
      <c r="D150" s="163"/>
      <c r="E150" s="166"/>
      <c r="F150" s="169"/>
      <c r="G150" s="169">
        <f>SUMIF(AE151:AE171,"&lt;&gt;NOR",G151:G171)</f>
        <v>0</v>
      </c>
      <c r="H150" s="169"/>
      <c r="I150" s="169">
        <f>SUM(I151:I171)</f>
        <v>0</v>
      </c>
      <c r="J150" s="169"/>
      <c r="K150" s="169">
        <f>SUM(K151:K171)</f>
        <v>0</v>
      </c>
      <c r="L150" s="169"/>
      <c r="M150" s="169">
        <f>SUM(M151:M171)</f>
        <v>0</v>
      </c>
      <c r="N150" s="163"/>
      <c r="O150" s="163">
        <f>SUM(O151:O171)</f>
        <v>1.76295</v>
      </c>
      <c r="P150" s="163"/>
      <c r="Q150" s="163">
        <f>SUM(Q151:Q171)</f>
        <v>0</v>
      </c>
      <c r="R150" s="163"/>
      <c r="S150" s="163"/>
      <c r="T150" s="164"/>
      <c r="U150" s="163">
        <f>SUM(U151:U171)</f>
        <v>94.68</v>
      </c>
      <c r="AE150" t="s">
        <v>119</v>
      </c>
    </row>
    <row r="151" spans="1:60" outlineLevel="1" x14ac:dyDescent="0.2">
      <c r="A151" s="152">
        <v>43</v>
      </c>
      <c r="B151" s="159" t="s">
        <v>253</v>
      </c>
      <c r="C151" s="188" t="s">
        <v>254</v>
      </c>
      <c r="D151" s="161" t="s">
        <v>122</v>
      </c>
      <c r="E151" s="165">
        <v>63.588000000000001</v>
      </c>
      <c r="F151" s="167">
        <f>H151+J151</f>
        <v>0</v>
      </c>
      <c r="G151" s="168">
        <f>ROUND(E151*F151,2)</f>
        <v>0</v>
      </c>
      <c r="H151" s="168"/>
      <c r="I151" s="168">
        <f>ROUND(E151*H151,2)</f>
        <v>0</v>
      </c>
      <c r="J151" s="168"/>
      <c r="K151" s="168">
        <f>ROUND(E151*J151,2)</f>
        <v>0</v>
      </c>
      <c r="L151" s="168">
        <v>21</v>
      </c>
      <c r="M151" s="168">
        <f>G151*(1+L151/100)</f>
        <v>0</v>
      </c>
      <c r="N151" s="161">
        <v>3.0000000000000001E-5</v>
      </c>
      <c r="O151" s="161">
        <f>ROUND(E151*N151,5)</f>
        <v>1.91E-3</v>
      </c>
      <c r="P151" s="161">
        <v>0</v>
      </c>
      <c r="Q151" s="161">
        <f>ROUND(E151*P151,5)</f>
        <v>0</v>
      </c>
      <c r="R151" s="161"/>
      <c r="S151" s="161"/>
      <c r="T151" s="162">
        <v>0.05</v>
      </c>
      <c r="U151" s="161">
        <f>ROUND(E151*T151,2)</f>
        <v>3.18</v>
      </c>
      <c r="V151" s="151"/>
      <c r="W151" s="151"/>
      <c r="X151" s="151"/>
      <c r="Y151" s="151"/>
      <c r="Z151" s="151"/>
      <c r="AA151" s="151"/>
      <c r="AB151" s="151"/>
      <c r="AC151" s="151"/>
      <c r="AD151" s="151"/>
      <c r="AE151" s="151" t="s">
        <v>123</v>
      </c>
      <c r="AF151" s="151"/>
      <c r="AG151" s="151"/>
      <c r="AH151" s="151"/>
      <c r="AI151" s="151"/>
      <c r="AJ151" s="151"/>
      <c r="AK151" s="151"/>
      <c r="AL151" s="151"/>
      <c r="AM151" s="151"/>
      <c r="AN151" s="151"/>
      <c r="AO151" s="151"/>
      <c r="AP151" s="151"/>
      <c r="AQ151" s="151"/>
      <c r="AR151" s="151"/>
      <c r="AS151" s="151"/>
      <c r="AT151" s="151"/>
      <c r="AU151" s="151"/>
      <c r="AV151" s="151"/>
      <c r="AW151" s="151"/>
      <c r="AX151" s="151"/>
      <c r="AY151" s="151"/>
      <c r="AZ151" s="151"/>
      <c r="BA151" s="151"/>
      <c r="BB151" s="151"/>
      <c r="BC151" s="151"/>
      <c r="BD151" s="151"/>
      <c r="BE151" s="151"/>
      <c r="BF151" s="151"/>
      <c r="BG151" s="151"/>
      <c r="BH151" s="151"/>
    </row>
    <row r="152" spans="1:60" ht="22.5" outlineLevel="1" x14ac:dyDescent="0.2">
      <c r="A152" s="152">
        <v>44</v>
      </c>
      <c r="B152" s="159" t="s">
        <v>255</v>
      </c>
      <c r="C152" s="188" t="s">
        <v>256</v>
      </c>
      <c r="D152" s="161" t="s">
        <v>122</v>
      </c>
      <c r="E152" s="165">
        <v>63.588000000000001</v>
      </c>
      <c r="F152" s="167">
        <f>H152+J152</f>
        <v>0</v>
      </c>
      <c r="G152" s="168">
        <f>ROUND(E152*F152,2)</f>
        <v>0</v>
      </c>
      <c r="H152" s="168"/>
      <c r="I152" s="168">
        <f>ROUND(E152*H152,2)</f>
        <v>0</v>
      </c>
      <c r="J152" s="168"/>
      <c r="K152" s="168">
        <f>ROUND(E152*J152,2)</f>
        <v>0</v>
      </c>
      <c r="L152" s="168">
        <v>21</v>
      </c>
      <c r="M152" s="168">
        <f>G152*(1+L152/100)</f>
        <v>0</v>
      </c>
      <c r="N152" s="161">
        <v>5.3499999999999997E-3</v>
      </c>
      <c r="O152" s="161">
        <f>ROUND(E152*N152,5)</f>
        <v>0.3402</v>
      </c>
      <c r="P152" s="161">
        <v>0</v>
      </c>
      <c r="Q152" s="161">
        <f>ROUND(E152*P152,5)</f>
        <v>0</v>
      </c>
      <c r="R152" s="161"/>
      <c r="S152" s="161"/>
      <c r="T152" s="162">
        <v>1.288</v>
      </c>
      <c r="U152" s="161">
        <f>ROUND(E152*T152,2)</f>
        <v>81.900000000000006</v>
      </c>
      <c r="V152" s="151"/>
      <c r="W152" s="151"/>
      <c r="X152" s="151"/>
      <c r="Y152" s="151"/>
      <c r="Z152" s="151"/>
      <c r="AA152" s="151"/>
      <c r="AB152" s="151"/>
      <c r="AC152" s="151"/>
      <c r="AD152" s="151"/>
      <c r="AE152" s="151" t="s">
        <v>123</v>
      </c>
      <c r="AF152" s="151"/>
      <c r="AG152" s="151"/>
      <c r="AH152" s="151"/>
      <c r="AI152" s="151"/>
      <c r="AJ152" s="151"/>
      <c r="AK152" s="151"/>
      <c r="AL152" s="151"/>
      <c r="AM152" s="151"/>
      <c r="AN152" s="151"/>
      <c r="AO152" s="151"/>
      <c r="AP152" s="151"/>
      <c r="AQ152" s="151"/>
      <c r="AR152" s="151"/>
      <c r="AS152" s="151"/>
      <c r="AT152" s="151"/>
      <c r="AU152" s="151"/>
      <c r="AV152" s="151"/>
      <c r="AW152" s="151"/>
      <c r="AX152" s="151"/>
      <c r="AY152" s="151"/>
      <c r="AZ152" s="151"/>
      <c r="BA152" s="151"/>
      <c r="BB152" s="151"/>
      <c r="BC152" s="151"/>
      <c r="BD152" s="151"/>
      <c r="BE152" s="151"/>
      <c r="BF152" s="151"/>
      <c r="BG152" s="151"/>
      <c r="BH152" s="151"/>
    </row>
    <row r="153" spans="1:60" outlineLevel="1" x14ac:dyDescent="0.2">
      <c r="A153" s="152"/>
      <c r="B153" s="159"/>
      <c r="C153" s="247" t="s">
        <v>146</v>
      </c>
      <c r="D153" s="248"/>
      <c r="E153" s="249"/>
      <c r="F153" s="250"/>
      <c r="G153" s="251"/>
      <c r="H153" s="168"/>
      <c r="I153" s="168"/>
      <c r="J153" s="168"/>
      <c r="K153" s="168"/>
      <c r="L153" s="168"/>
      <c r="M153" s="168"/>
      <c r="N153" s="161"/>
      <c r="O153" s="161"/>
      <c r="P153" s="161"/>
      <c r="Q153" s="161"/>
      <c r="R153" s="161"/>
      <c r="S153" s="161"/>
      <c r="T153" s="162"/>
      <c r="U153" s="161"/>
      <c r="V153" s="151"/>
      <c r="W153" s="151"/>
      <c r="X153" s="151"/>
      <c r="Y153" s="151"/>
      <c r="Z153" s="151"/>
      <c r="AA153" s="151"/>
      <c r="AB153" s="151"/>
      <c r="AC153" s="151"/>
      <c r="AD153" s="151"/>
      <c r="AE153" s="151" t="s">
        <v>125</v>
      </c>
      <c r="AF153" s="151"/>
      <c r="AG153" s="151"/>
      <c r="AH153" s="151"/>
      <c r="AI153" s="151"/>
      <c r="AJ153" s="151"/>
      <c r="AK153" s="151"/>
      <c r="AL153" s="151"/>
      <c r="AM153" s="151"/>
      <c r="AN153" s="151"/>
      <c r="AO153" s="151"/>
      <c r="AP153" s="151"/>
      <c r="AQ153" s="151"/>
      <c r="AR153" s="151"/>
      <c r="AS153" s="151"/>
      <c r="AT153" s="151"/>
      <c r="AU153" s="151"/>
      <c r="AV153" s="151"/>
      <c r="AW153" s="151"/>
      <c r="AX153" s="151"/>
      <c r="AY153" s="151"/>
      <c r="AZ153" s="151"/>
      <c r="BA153" s="154" t="str">
        <f t="shared" ref="BA153:BA167" si="15">C153</f>
        <v>2.07:</v>
      </c>
      <c r="BB153" s="151"/>
      <c r="BC153" s="151"/>
      <c r="BD153" s="151"/>
      <c r="BE153" s="151"/>
      <c r="BF153" s="151"/>
      <c r="BG153" s="151"/>
      <c r="BH153" s="151"/>
    </row>
    <row r="154" spans="1:60" outlineLevel="1" x14ac:dyDescent="0.2">
      <c r="A154" s="152"/>
      <c r="B154" s="159"/>
      <c r="C154" s="247" t="s">
        <v>257</v>
      </c>
      <c r="D154" s="248"/>
      <c r="E154" s="249"/>
      <c r="F154" s="250"/>
      <c r="G154" s="251"/>
      <c r="H154" s="168"/>
      <c r="I154" s="168"/>
      <c r="J154" s="168"/>
      <c r="K154" s="168"/>
      <c r="L154" s="168"/>
      <c r="M154" s="168"/>
      <c r="N154" s="161"/>
      <c r="O154" s="161"/>
      <c r="P154" s="161"/>
      <c r="Q154" s="161"/>
      <c r="R154" s="161"/>
      <c r="S154" s="161"/>
      <c r="T154" s="162"/>
      <c r="U154" s="161"/>
      <c r="V154" s="151"/>
      <c r="W154" s="151"/>
      <c r="X154" s="151"/>
      <c r="Y154" s="151"/>
      <c r="Z154" s="151"/>
      <c r="AA154" s="151"/>
      <c r="AB154" s="151"/>
      <c r="AC154" s="151"/>
      <c r="AD154" s="151"/>
      <c r="AE154" s="151" t="s">
        <v>125</v>
      </c>
      <c r="AF154" s="151"/>
      <c r="AG154" s="151"/>
      <c r="AH154" s="151"/>
      <c r="AI154" s="151"/>
      <c r="AJ154" s="151"/>
      <c r="AK154" s="151"/>
      <c r="AL154" s="151"/>
      <c r="AM154" s="151"/>
      <c r="AN154" s="151"/>
      <c r="AO154" s="151"/>
      <c r="AP154" s="151"/>
      <c r="AQ154" s="151"/>
      <c r="AR154" s="151"/>
      <c r="AS154" s="151"/>
      <c r="AT154" s="151"/>
      <c r="AU154" s="151"/>
      <c r="AV154" s="151"/>
      <c r="AW154" s="151"/>
      <c r="AX154" s="151"/>
      <c r="AY154" s="151"/>
      <c r="AZ154" s="151"/>
      <c r="BA154" s="154" t="str">
        <f t="shared" si="15"/>
        <v>2,1*(1,95*2+1,215*2)+(0,15*2,1*2)</v>
      </c>
      <c r="BB154" s="151"/>
      <c r="BC154" s="151"/>
      <c r="BD154" s="151"/>
      <c r="BE154" s="151"/>
      <c r="BF154" s="151"/>
      <c r="BG154" s="151"/>
      <c r="BH154" s="151"/>
    </row>
    <row r="155" spans="1:60" outlineLevel="1" x14ac:dyDescent="0.2">
      <c r="A155" s="152"/>
      <c r="B155" s="159"/>
      <c r="C155" s="247" t="s">
        <v>258</v>
      </c>
      <c r="D155" s="248"/>
      <c r="E155" s="249"/>
      <c r="F155" s="250"/>
      <c r="G155" s="251"/>
      <c r="H155" s="168"/>
      <c r="I155" s="168"/>
      <c r="J155" s="168"/>
      <c r="K155" s="168"/>
      <c r="L155" s="168"/>
      <c r="M155" s="168"/>
      <c r="N155" s="161"/>
      <c r="O155" s="161"/>
      <c r="P155" s="161"/>
      <c r="Q155" s="161"/>
      <c r="R155" s="161"/>
      <c r="S155" s="161"/>
      <c r="T155" s="162"/>
      <c r="U155" s="161"/>
      <c r="V155" s="151"/>
      <c r="W155" s="151"/>
      <c r="X155" s="151"/>
      <c r="Y155" s="151"/>
      <c r="Z155" s="151"/>
      <c r="AA155" s="151"/>
      <c r="AB155" s="151"/>
      <c r="AC155" s="151"/>
      <c r="AD155" s="151"/>
      <c r="AE155" s="151" t="s">
        <v>125</v>
      </c>
      <c r="AF155" s="151"/>
      <c r="AG155" s="151"/>
      <c r="AH155" s="151"/>
      <c r="AI155" s="151"/>
      <c r="AJ155" s="151"/>
      <c r="AK155" s="151"/>
      <c r="AL155" s="151"/>
      <c r="AM155" s="151"/>
      <c r="AN155" s="151"/>
      <c r="AO155" s="151"/>
      <c r="AP155" s="151"/>
      <c r="AQ155" s="151"/>
      <c r="AR155" s="151"/>
      <c r="AS155" s="151"/>
      <c r="AT155" s="151"/>
      <c r="AU155" s="151"/>
      <c r="AV155" s="151"/>
      <c r="AW155" s="151"/>
      <c r="AX155" s="151"/>
      <c r="AY155" s="151"/>
      <c r="AZ155" s="151"/>
      <c r="BA155" s="154" t="str">
        <f t="shared" si="15"/>
        <v>-0,6*1,97*2</v>
      </c>
      <c r="BB155" s="151"/>
      <c r="BC155" s="151"/>
      <c r="BD155" s="151"/>
      <c r="BE155" s="151"/>
      <c r="BF155" s="151"/>
      <c r="BG155" s="151"/>
      <c r="BH155" s="151"/>
    </row>
    <row r="156" spans="1:60" outlineLevel="1" x14ac:dyDescent="0.2">
      <c r="A156" s="152"/>
      <c r="B156" s="159"/>
      <c r="C156" s="247" t="s">
        <v>148</v>
      </c>
      <c r="D156" s="248"/>
      <c r="E156" s="249"/>
      <c r="F156" s="250"/>
      <c r="G156" s="251"/>
      <c r="H156" s="168"/>
      <c r="I156" s="168"/>
      <c r="J156" s="168"/>
      <c r="K156" s="168"/>
      <c r="L156" s="168"/>
      <c r="M156" s="168"/>
      <c r="N156" s="161"/>
      <c r="O156" s="161"/>
      <c r="P156" s="161"/>
      <c r="Q156" s="161"/>
      <c r="R156" s="161"/>
      <c r="S156" s="161"/>
      <c r="T156" s="162"/>
      <c r="U156" s="161"/>
      <c r="V156" s="151"/>
      <c r="W156" s="151"/>
      <c r="X156" s="151"/>
      <c r="Y156" s="151"/>
      <c r="Z156" s="151"/>
      <c r="AA156" s="151"/>
      <c r="AB156" s="151"/>
      <c r="AC156" s="151"/>
      <c r="AD156" s="151"/>
      <c r="AE156" s="151" t="s">
        <v>125</v>
      </c>
      <c r="AF156" s="151"/>
      <c r="AG156" s="151"/>
      <c r="AH156" s="151"/>
      <c r="AI156" s="151"/>
      <c r="AJ156" s="151"/>
      <c r="AK156" s="151"/>
      <c r="AL156" s="151"/>
      <c r="AM156" s="151"/>
      <c r="AN156" s="151"/>
      <c r="AO156" s="151"/>
      <c r="AP156" s="151"/>
      <c r="AQ156" s="151"/>
      <c r="AR156" s="151"/>
      <c r="AS156" s="151"/>
      <c r="AT156" s="151"/>
      <c r="AU156" s="151"/>
      <c r="AV156" s="151"/>
      <c r="AW156" s="151"/>
      <c r="AX156" s="151"/>
      <c r="AY156" s="151"/>
      <c r="AZ156" s="151"/>
      <c r="BA156" s="154" t="str">
        <f t="shared" si="15"/>
        <v>2.08:</v>
      </c>
      <c r="BB156" s="151"/>
      <c r="BC156" s="151"/>
      <c r="BD156" s="151"/>
      <c r="BE156" s="151"/>
      <c r="BF156" s="151"/>
      <c r="BG156" s="151"/>
      <c r="BH156" s="151"/>
    </row>
    <row r="157" spans="1:60" outlineLevel="1" x14ac:dyDescent="0.2">
      <c r="A157" s="152"/>
      <c r="B157" s="159"/>
      <c r="C157" s="247" t="s">
        <v>259</v>
      </c>
      <c r="D157" s="248"/>
      <c r="E157" s="249"/>
      <c r="F157" s="250"/>
      <c r="G157" s="251"/>
      <c r="H157" s="168"/>
      <c r="I157" s="168"/>
      <c r="J157" s="168"/>
      <c r="K157" s="168"/>
      <c r="L157" s="168"/>
      <c r="M157" s="168"/>
      <c r="N157" s="161"/>
      <c r="O157" s="161"/>
      <c r="P157" s="161"/>
      <c r="Q157" s="161"/>
      <c r="R157" s="161"/>
      <c r="S157" s="161"/>
      <c r="T157" s="162"/>
      <c r="U157" s="161"/>
      <c r="V157" s="151"/>
      <c r="W157" s="151"/>
      <c r="X157" s="151"/>
      <c r="Y157" s="151"/>
      <c r="Z157" s="151"/>
      <c r="AA157" s="151"/>
      <c r="AB157" s="151"/>
      <c r="AC157" s="151"/>
      <c r="AD157" s="151"/>
      <c r="AE157" s="151" t="s">
        <v>125</v>
      </c>
      <c r="AF157" s="151"/>
      <c r="AG157" s="151"/>
      <c r="AH157" s="151"/>
      <c r="AI157" s="151"/>
      <c r="AJ157" s="151"/>
      <c r="AK157" s="151"/>
      <c r="AL157" s="151"/>
      <c r="AM157" s="151"/>
      <c r="AN157" s="151"/>
      <c r="AO157" s="151"/>
      <c r="AP157" s="151"/>
      <c r="AQ157" s="151"/>
      <c r="AR157" s="151"/>
      <c r="AS157" s="151"/>
      <c r="AT157" s="151"/>
      <c r="AU157" s="151"/>
      <c r="AV157" s="151"/>
      <c r="AW157" s="151"/>
      <c r="AX157" s="151"/>
      <c r="AY157" s="151"/>
      <c r="AZ157" s="151"/>
      <c r="BA157" s="154" t="str">
        <f t="shared" si="15"/>
        <v>2,1*(1,02*2+1,215*2)</v>
      </c>
      <c r="BB157" s="151"/>
      <c r="BC157" s="151"/>
      <c r="BD157" s="151"/>
      <c r="BE157" s="151"/>
      <c r="BF157" s="151"/>
      <c r="BG157" s="151"/>
      <c r="BH157" s="151"/>
    </row>
    <row r="158" spans="1:60" outlineLevel="1" x14ac:dyDescent="0.2">
      <c r="A158" s="152"/>
      <c r="B158" s="159"/>
      <c r="C158" s="247" t="s">
        <v>260</v>
      </c>
      <c r="D158" s="248"/>
      <c r="E158" s="249"/>
      <c r="F158" s="250"/>
      <c r="G158" s="251"/>
      <c r="H158" s="168"/>
      <c r="I158" s="168"/>
      <c r="J158" s="168"/>
      <c r="K158" s="168"/>
      <c r="L158" s="168"/>
      <c r="M158" s="168"/>
      <c r="N158" s="161"/>
      <c r="O158" s="161"/>
      <c r="P158" s="161"/>
      <c r="Q158" s="161"/>
      <c r="R158" s="161"/>
      <c r="S158" s="161"/>
      <c r="T158" s="162"/>
      <c r="U158" s="161"/>
      <c r="V158" s="151"/>
      <c r="W158" s="151"/>
      <c r="X158" s="151"/>
      <c r="Y158" s="151"/>
      <c r="Z158" s="151"/>
      <c r="AA158" s="151"/>
      <c r="AB158" s="151"/>
      <c r="AC158" s="151"/>
      <c r="AD158" s="151"/>
      <c r="AE158" s="151" t="s">
        <v>125</v>
      </c>
      <c r="AF158" s="151"/>
      <c r="AG158" s="151"/>
      <c r="AH158" s="151"/>
      <c r="AI158" s="151"/>
      <c r="AJ158" s="151"/>
      <c r="AK158" s="151"/>
      <c r="AL158" s="151"/>
      <c r="AM158" s="151"/>
      <c r="AN158" s="151"/>
      <c r="AO158" s="151"/>
      <c r="AP158" s="151"/>
      <c r="AQ158" s="151"/>
      <c r="AR158" s="151"/>
      <c r="AS158" s="151"/>
      <c r="AT158" s="151"/>
      <c r="AU158" s="151"/>
      <c r="AV158" s="151"/>
      <c r="AW158" s="151"/>
      <c r="AX158" s="151"/>
      <c r="AY158" s="151"/>
      <c r="AZ158" s="151"/>
      <c r="BA158" s="154" t="str">
        <f t="shared" si="15"/>
        <v>-0,6*1,97</v>
      </c>
      <c r="BB158" s="151"/>
      <c r="BC158" s="151"/>
      <c r="BD158" s="151"/>
      <c r="BE158" s="151"/>
      <c r="BF158" s="151"/>
      <c r="BG158" s="151"/>
      <c r="BH158" s="151"/>
    </row>
    <row r="159" spans="1:60" outlineLevel="1" x14ac:dyDescent="0.2">
      <c r="A159" s="152"/>
      <c r="B159" s="159"/>
      <c r="C159" s="247" t="s">
        <v>150</v>
      </c>
      <c r="D159" s="248"/>
      <c r="E159" s="249"/>
      <c r="F159" s="250"/>
      <c r="G159" s="251"/>
      <c r="H159" s="168"/>
      <c r="I159" s="168"/>
      <c r="J159" s="168"/>
      <c r="K159" s="168"/>
      <c r="L159" s="168"/>
      <c r="M159" s="168"/>
      <c r="N159" s="161"/>
      <c r="O159" s="161"/>
      <c r="P159" s="161"/>
      <c r="Q159" s="161"/>
      <c r="R159" s="161"/>
      <c r="S159" s="161"/>
      <c r="T159" s="162"/>
      <c r="U159" s="161"/>
      <c r="V159" s="151"/>
      <c r="W159" s="151"/>
      <c r="X159" s="151"/>
      <c r="Y159" s="151"/>
      <c r="Z159" s="151"/>
      <c r="AA159" s="151"/>
      <c r="AB159" s="151"/>
      <c r="AC159" s="151"/>
      <c r="AD159" s="151"/>
      <c r="AE159" s="151" t="s">
        <v>125</v>
      </c>
      <c r="AF159" s="151"/>
      <c r="AG159" s="151"/>
      <c r="AH159" s="151"/>
      <c r="AI159" s="151"/>
      <c r="AJ159" s="151"/>
      <c r="AK159" s="151"/>
      <c r="AL159" s="151"/>
      <c r="AM159" s="151"/>
      <c r="AN159" s="151"/>
      <c r="AO159" s="151"/>
      <c r="AP159" s="151"/>
      <c r="AQ159" s="151"/>
      <c r="AR159" s="151"/>
      <c r="AS159" s="151"/>
      <c r="AT159" s="151"/>
      <c r="AU159" s="151"/>
      <c r="AV159" s="151"/>
      <c r="AW159" s="151"/>
      <c r="AX159" s="151"/>
      <c r="AY159" s="151"/>
      <c r="AZ159" s="151"/>
      <c r="BA159" s="154" t="str">
        <f t="shared" si="15"/>
        <v>2.09:</v>
      </c>
      <c r="BB159" s="151"/>
      <c r="BC159" s="151"/>
      <c r="BD159" s="151"/>
      <c r="BE159" s="151"/>
      <c r="BF159" s="151"/>
      <c r="BG159" s="151"/>
      <c r="BH159" s="151"/>
    </row>
    <row r="160" spans="1:60" outlineLevel="1" x14ac:dyDescent="0.2">
      <c r="A160" s="152"/>
      <c r="B160" s="159"/>
      <c r="C160" s="247" t="s">
        <v>261</v>
      </c>
      <c r="D160" s="248"/>
      <c r="E160" s="249"/>
      <c r="F160" s="250"/>
      <c r="G160" s="251"/>
      <c r="H160" s="168"/>
      <c r="I160" s="168"/>
      <c r="J160" s="168"/>
      <c r="K160" s="168"/>
      <c r="L160" s="168"/>
      <c r="M160" s="168"/>
      <c r="N160" s="161"/>
      <c r="O160" s="161"/>
      <c r="P160" s="161"/>
      <c r="Q160" s="161"/>
      <c r="R160" s="161"/>
      <c r="S160" s="161"/>
      <c r="T160" s="162"/>
      <c r="U160" s="161"/>
      <c r="V160" s="151"/>
      <c r="W160" s="151"/>
      <c r="X160" s="151"/>
      <c r="Y160" s="151"/>
      <c r="Z160" s="151"/>
      <c r="AA160" s="151"/>
      <c r="AB160" s="151"/>
      <c r="AC160" s="151"/>
      <c r="AD160" s="151"/>
      <c r="AE160" s="151" t="s">
        <v>125</v>
      </c>
      <c r="AF160" s="151"/>
      <c r="AG160" s="151"/>
      <c r="AH160" s="151"/>
      <c r="AI160" s="151"/>
      <c r="AJ160" s="151"/>
      <c r="AK160" s="151"/>
      <c r="AL160" s="151"/>
      <c r="AM160" s="151"/>
      <c r="AN160" s="151"/>
      <c r="AO160" s="151"/>
      <c r="AP160" s="151"/>
      <c r="AQ160" s="151"/>
      <c r="AR160" s="151"/>
      <c r="AS160" s="151"/>
      <c r="AT160" s="151"/>
      <c r="AU160" s="151"/>
      <c r="AV160" s="151"/>
      <c r="AW160" s="151"/>
      <c r="AX160" s="151"/>
      <c r="AY160" s="151"/>
      <c r="AZ160" s="151"/>
      <c r="BA160" s="154" t="str">
        <f t="shared" si="15"/>
        <v>2,1*(1,995*2+1,215*2)+(0,15*2,1*2)</v>
      </c>
      <c r="BB160" s="151"/>
      <c r="BC160" s="151"/>
      <c r="BD160" s="151"/>
      <c r="BE160" s="151"/>
      <c r="BF160" s="151"/>
      <c r="BG160" s="151"/>
      <c r="BH160" s="151"/>
    </row>
    <row r="161" spans="1:60" outlineLevel="1" x14ac:dyDescent="0.2">
      <c r="A161" s="152"/>
      <c r="B161" s="159"/>
      <c r="C161" s="247" t="s">
        <v>258</v>
      </c>
      <c r="D161" s="248"/>
      <c r="E161" s="249"/>
      <c r="F161" s="250"/>
      <c r="G161" s="251"/>
      <c r="H161" s="168"/>
      <c r="I161" s="168"/>
      <c r="J161" s="168"/>
      <c r="K161" s="168"/>
      <c r="L161" s="168"/>
      <c r="M161" s="168"/>
      <c r="N161" s="161"/>
      <c r="O161" s="161"/>
      <c r="P161" s="161"/>
      <c r="Q161" s="161"/>
      <c r="R161" s="161"/>
      <c r="S161" s="161"/>
      <c r="T161" s="162"/>
      <c r="U161" s="161"/>
      <c r="V161" s="151"/>
      <c r="W161" s="151"/>
      <c r="X161" s="151"/>
      <c r="Y161" s="151"/>
      <c r="Z161" s="151"/>
      <c r="AA161" s="151"/>
      <c r="AB161" s="151"/>
      <c r="AC161" s="151"/>
      <c r="AD161" s="151"/>
      <c r="AE161" s="151" t="s">
        <v>125</v>
      </c>
      <c r="AF161" s="151"/>
      <c r="AG161" s="151"/>
      <c r="AH161" s="151"/>
      <c r="AI161" s="151"/>
      <c r="AJ161" s="151"/>
      <c r="AK161" s="151"/>
      <c r="AL161" s="151"/>
      <c r="AM161" s="151"/>
      <c r="AN161" s="151"/>
      <c r="AO161" s="151"/>
      <c r="AP161" s="151"/>
      <c r="AQ161" s="151"/>
      <c r="AR161" s="151"/>
      <c r="AS161" s="151"/>
      <c r="AT161" s="151"/>
      <c r="AU161" s="151"/>
      <c r="AV161" s="151"/>
      <c r="AW161" s="151"/>
      <c r="AX161" s="151"/>
      <c r="AY161" s="151"/>
      <c r="AZ161" s="151"/>
      <c r="BA161" s="154" t="str">
        <f t="shared" si="15"/>
        <v>-0,6*1,97*2</v>
      </c>
      <c r="BB161" s="151"/>
      <c r="BC161" s="151"/>
      <c r="BD161" s="151"/>
      <c r="BE161" s="151"/>
      <c r="BF161" s="151"/>
      <c r="BG161" s="151"/>
      <c r="BH161" s="151"/>
    </row>
    <row r="162" spans="1:60" outlineLevel="1" x14ac:dyDescent="0.2">
      <c r="A162" s="152"/>
      <c r="B162" s="159"/>
      <c r="C162" s="247" t="s">
        <v>152</v>
      </c>
      <c r="D162" s="248"/>
      <c r="E162" s="249"/>
      <c r="F162" s="250"/>
      <c r="G162" s="251"/>
      <c r="H162" s="168"/>
      <c r="I162" s="168"/>
      <c r="J162" s="168"/>
      <c r="K162" s="168"/>
      <c r="L162" s="168"/>
      <c r="M162" s="168"/>
      <c r="N162" s="161"/>
      <c r="O162" s="161"/>
      <c r="P162" s="161"/>
      <c r="Q162" s="161"/>
      <c r="R162" s="161"/>
      <c r="S162" s="161"/>
      <c r="T162" s="162"/>
      <c r="U162" s="161"/>
      <c r="V162" s="151"/>
      <c r="W162" s="151"/>
      <c r="X162" s="151"/>
      <c r="Y162" s="151"/>
      <c r="Z162" s="151"/>
      <c r="AA162" s="151"/>
      <c r="AB162" s="151"/>
      <c r="AC162" s="151"/>
      <c r="AD162" s="151"/>
      <c r="AE162" s="151" t="s">
        <v>125</v>
      </c>
      <c r="AF162" s="151"/>
      <c r="AG162" s="151"/>
      <c r="AH162" s="151"/>
      <c r="AI162" s="151"/>
      <c r="AJ162" s="151"/>
      <c r="AK162" s="151"/>
      <c r="AL162" s="151"/>
      <c r="AM162" s="151"/>
      <c r="AN162" s="151"/>
      <c r="AO162" s="151"/>
      <c r="AP162" s="151"/>
      <c r="AQ162" s="151"/>
      <c r="AR162" s="151"/>
      <c r="AS162" s="151"/>
      <c r="AT162" s="151"/>
      <c r="AU162" s="151"/>
      <c r="AV162" s="151"/>
      <c r="AW162" s="151"/>
      <c r="AX162" s="151"/>
      <c r="AY162" s="151"/>
      <c r="AZ162" s="151"/>
      <c r="BA162" s="154" t="str">
        <f t="shared" si="15"/>
        <v>2.10:</v>
      </c>
      <c r="BB162" s="151"/>
      <c r="BC162" s="151"/>
      <c r="BD162" s="151"/>
      <c r="BE162" s="151"/>
      <c r="BF162" s="151"/>
      <c r="BG162" s="151"/>
      <c r="BH162" s="151"/>
    </row>
    <row r="163" spans="1:60" outlineLevel="1" x14ac:dyDescent="0.2">
      <c r="A163" s="152"/>
      <c r="B163" s="159"/>
      <c r="C163" s="247" t="s">
        <v>262</v>
      </c>
      <c r="D163" s="248"/>
      <c r="E163" s="249"/>
      <c r="F163" s="250"/>
      <c r="G163" s="251"/>
      <c r="H163" s="168"/>
      <c r="I163" s="168"/>
      <c r="J163" s="168"/>
      <c r="K163" s="168"/>
      <c r="L163" s="168"/>
      <c r="M163" s="168"/>
      <c r="N163" s="161"/>
      <c r="O163" s="161"/>
      <c r="P163" s="161"/>
      <c r="Q163" s="161"/>
      <c r="R163" s="161"/>
      <c r="S163" s="161"/>
      <c r="T163" s="162"/>
      <c r="U163" s="161"/>
      <c r="V163" s="151"/>
      <c r="W163" s="151"/>
      <c r="X163" s="151"/>
      <c r="Y163" s="151"/>
      <c r="Z163" s="151"/>
      <c r="AA163" s="151"/>
      <c r="AB163" s="151"/>
      <c r="AC163" s="151"/>
      <c r="AD163" s="151"/>
      <c r="AE163" s="151" t="s">
        <v>125</v>
      </c>
      <c r="AF163" s="151"/>
      <c r="AG163" s="151"/>
      <c r="AH163" s="151"/>
      <c r="AI163" s="151"/>
      <c r="AJ163" s="151"/>
      <c r="AK163" s="151"/>
      <c r="AL163" s="151"/>
      <c r="AM163" s="151"/>
      <c r="AN163" s="151"/>
      <c r="AO163" s="151"/>
      <c r="AP163" s="151"/>
      <c r="AQ163" s="151"/>
      <c r="AR163" s="151"/>
      <c r="AS163" s="151"/>
      <c r="AT163" s="151"/>
      <c r="AU163" s="151"/>
      <c r="AV163" s="151"/>
      <c r="AW163" s="151"/>
      <c r="AX163" s="151"/>
      <c r="AY163" s="151"/>
      <c r="AZ163" s="151"/>
      <c r="BA163" s="154" t="str">
        <f t="shared" si="15"/>
        <v>2,1*(1,6*2+2,5*2)</v>
      </c>
      <c r="BB163" s="151"/>
      <c r="BC163" s="151"/>
      <c r="BD163" s="151"/>
      <c r="BE163" s="151"/>
      <c r="BF163" s="151"/>
      <c r="BG163" s="151"/>
      <c r="BH163" s="151"/>
    </row>
    <row r="164" spans="1:60" outlineLevel="1" x14ac:dyDescent="0.2">
      <c r="A164" s="152"/>
      <c r="B164" s="159"/>
      <c r="C164" s="247" t="s">
        <v>260</v>
      </c>
      <c r="D164" s="248"/>
      <c r="E164" s="249"/>
      <c r="F164" s="250"/>
      <c r="G164" s="251"/>
      <c r="H164" s="168"/>
      <c r="I164" s="168"/>
      <c r="J164" s="168"/>
      <c r="K164" s="168"/>
      <c r="L164" s="168"/>
      <c r="M164" s="168"/>
      <c r="N164" s="161"/>
      <c r="O164" s="161"/>
      <c r="P164" s="161"/>
      <c r="Q164" s="161"/>
      <c r="R164" s="161"/>
      <c r="S164" s="161"/>
      <c r="T164" s="162"/>
      <c r="U164" s="161"/>
      <c r="V164" s="151"/>
      <c r="W164" s="151"/>
      <c r="X164" s="151"/>
      <c r="Y164" s="151"/>
      <c r="Z164" s="151"/>
      <c r="AA164" s="151"/>
      <c r="AB164" s="151"/>
      <c r="AC164" s="151"/>
      <c r="AD164" s="151"/>
      <c r="AE164" s="151" t="s">
        <v>125</v>
      </c>
      <c r="AF164" s="151"/>
      <c r="AG164" s="151"/>
      <c r="AH164" s="151"/>
      <c r="AI164" s="151"/>
      <c r="AJ164" s="151"/>
      <c r="AK164" s="151"/>
      <c r="AL164" s="151"/>
      <c r="AM164" s="151"/>
      <c r="AN164" s="151"/>
      <c r="AO164" s="151"/>
      <c r="AP164" s="151"/>
      <c r="AQ164" s="151"/>
      <c r="AR164" s="151"/>
      <c r="AS164" s="151"/>
      <c r="AT164" s="151"/>
      <c r="AU164" s="151"/>
      <c r="AV164" s="151"/>
      <c r="AW164" s="151"/>
      <c r="AX164" s="151"/>
      <c r="AY164" s="151"/>
      <c r="AZ164" s="151"/>
      <c r="BA164" s="154" t="str">
        <f t="shared" si="15"/>
        <v>-0,6*1,97</v>
      </c>
      <c r="BB164" s="151"/>
      <c r="BC164" s="151"/>
      <c r="BD164" s="151"/>
      <c r="BE164" s="151"/>
      <c r="BF164" s="151"/>
      <c r="BG164" s="151"/>
      <c r="BH164" s="151"/>
    </row>
    <row r="165" spans="1:60" outlineLevel="1" x14ac:dyDescent="0.2">
      <c r="A165" s="152"/>
      <c r="B165" s="159"/>
      <c r="C165" s="247" t="s">
        <v>154</v>
      </c>
      <c r="D165" s="248"/>
      <c r="E165" s="249"/>
      <c r="F165" s="250"/>
      <c r="G165" s="251"/>
      <c r="H165" s="168"/>
      <c r="I165" s="168"/>
      <c r="J165" s="168"/>
      <c r="K165" s="168"/>
      <c r="L165" s="168"/>
      <c r="M165" s="168"/>
      <c r="N165" s="161"/>
      <c r="O165" s="161"/>
      <c r="P165" s="161"/>
      <c r="Q165" s="161"/>
      <c r="R165" s="161"/>
      <c r="S165" s="161"/>
      <c r="T165" s="162"/>
      <c r="U165" s="161"/>
      <c r="V165" s="151"/>
      <c r="W165" s="151"/>
      <c r="X165" s="151"/>
      <c r="Y165" s="151"/>
      <c r="Z165" s="151"/>
      <c r="AA165" s="151"/>
      <c r="AB165" s="151"/>
      <c r="AC165" s="151"/>
      <c r="AD165" s="151"/>
      <c r="AE165" s="151" t="s">
        <v>125</v>
      </c>
      <c r="AF165" s="151"/>
      <c r="AG165" s="151"/>
      <c r="AH165" s="151"/>
      <c r="AI165" s="151"/>
      <c r="AJ165" s="151"/>
      <c r="AK165" s="151"/>
      <c r="AL165" s="151"/>
      <c r="AM165" s="151"/>
      <c r="AN165" s="151"/>
      <c r="AO165" s="151"/>
      <c r="AP165" s="151"/>
      <c r="AQ165" s="151"/>
      <c r="AR165" s="151"/>
      <c r="AS165" s="151"/>
      <c r="AT165" s="151"/>
      <c r="AU165" s="151"/>
      <c r="AV165" s="151"/>
      <c r="AW165" s="151"/>
      <c r="AX165" s="151"/>
      <c r="AY165" s="151"/>
      <c r="AZ165" s="151"/>
      <c r="BA165" s="154" t="str">
        <f t="shared" si="15"/>
        <v>2.11:</v>
      </c>
      <c r="BB165" s="151"/>
      <c r="BC165" s="151"/>
      <c r="BD165" s="151"/>
      <c r="BE165" s="151"/>
      <c r="BF165" s="151"/>
      <c r="BG165" s="151"/>
      <c r="BH165" s="151"/>
    </row>
    <row r="166" spans="1:60" outlineLevel="1" x14ac:dyDescent="0.2">
      <c r="A166" s="152"/>
      <c r="B166" s="159"/>
      <c r="C166" s="247" t="s">
        <v>263</v>
      </c>
      <c r="D166" s="248"/>
      <c r="E166" s="249"/>
      <c r="F166" s="250"/>
      <c r="G166" s="251"/>
      <c r="H166" s="168"/>
      <c r="I166" s="168"/>
      <c r="J166" s="168"/>
      <c r="K166" s="168"/>
      <c r="L166" s="168"/>
      <c r="M166" s="168"/>
      <c r="N166" s="161"/>
      <c r="O166" s="161"/>
      <c r="P166" s="161"/>
      <c r="Q166" s="161"/>
      <c r="R166" s="161"/>
      <c r="S166" s="161"/>
      <c r="T166" s="162"/>
      <c r="U166" s="161"/>
      <c r="V166" s="151"/>
      <c r="W166" s="151"/>
      <c r="X166" s="151"/>
      <c r="Y166" s="151"/>
      <c r="Z166" s="151"/>
      <c r="AA166" s="151"/>
      <c r="AB166" s="151"/>
      <c r="AC166" s="151"/>
      <c r="AD166" s="151"/>
      <c r="AE166" s="151" t="s">
        <v>125</v>
      </c>
      <c r="AF166" s="151"/>
      <c r="AG166" s="151"/>
      <c r="AH166" s="151"/>
      <c r="AI166" s="151"/>
      <c r="AJ166" s="151"/>
      <c r="AK166" s="151"/>
      <c r="AL166" s="151"/>
      <c r="AM166" s="151"/>
      <c r="AN166" s="151"/>
      <c r="AO166" s="151"/>
      <c r="AP166" s="151"/>
      <c r="AQ166" s="151"/>
      <c r="AR166" s="151"/>
      <c r="AS166" s="151"/>
      <c r="AT166" s="151"/>
      <c r="AU166" s="151"/>
      <c r="AV166" s="151"/>
      <c r="AW166" s="151"/>
      <c r="AX166" s="151"/>
      <c r="AY166" s="151"/>
      <c r="AZ166" s="151"/>
      <c r="BA166" s="154" t="str">
        <f t="shared" si="15"/>
        <v>2,1*(2,5*2+1,6*2)</v>
      </c>
      <c r="BB166" s="151"/>
      <c r="BC166" s="151"/>
      <c r="BD166" s="151"/>
      <c r="BE166" s="151"/>
      <c r="BF166" s="151"/>
      <c r="BG166" s="151"/>
      <c r="BH166" s="151"/>
    </row>
    <row r="167" spans="1:60" outlineLevel="1" x14ac:dyDescent="0.2">
      <c r="A167" s="152"/>
      <c r="B167" s="159"/>
      <c r="C167" s="247" t="s">
        <v>260</v>
      </c>
      <c r="D167" s="248"/>
      <c r="E167" s="249"/>
      <c r="F167" s="250"/>
      <c r="G167" s="251"/>
      <c r="H167" s="168"/>
      <c r="I167" s="168"/>
      <c r="J167" s="168"/>
      <c r="K167" s="168"/>
      <c r="L167" s="168"/>
      <c r="M167" s="168"/>
      <c r="N167" s="161"/>
      <c r="O167" s="161"/>
      <c r="P167" s="161"/>
      <c r="Q167" s="161"/>
      <c r="R167" s="161"/>
      <c r="S167" s="161"/>
      <c r="T167" s="162"/>
      <c r="U167" s="161"/>
      <c r="V167" s="151"/>
      <c r="W167" s="151"/>
      <c r="X167" s="151"/>
      <c r="Y167" s="151"/>
      <c r="Z167" s="151"/>
      <c r="AA167" s="151"/>
      <c r="AB167" s="151"/>
      <c r="AC167" s="151"/>
      <c r="AD167" s="151"/>
      <c r="AE167" s="151" t="s">
        <v>125</v>
      </c>
      <c r="AF167" s="151"/>
      <c r="AG167" s="151"/>
      <c r="AH167" s="151"/>
      <c r="AI167" s="151"/>
      <c r="AJ167" s="151"/>
      <c r="AK167" s="151"/>
      <c r="AL167" s="151"/>
      <c r="AM167" s="151"/>
      <c r="AN167" s="151"/>
      <c r="AO167" s="151"/>
      <c r="AP167" s="151"/>
      <c r="AQ167" s="151"/>
      <c r="AR167" s="151"/>
      <c r="AS167" s="151"/>
      <c r="AT167" s="151"/>
      <c r="AU167" s="151"/>
      <c r="AV167" s="151"/>
      <c r="AW167" s="151"/>
      <c r="AX167" s="151"/>
      <c r="AY167" s="151"/>
      <c r="AZ167" s="151"/>
      <c r="BA167" s="154" t="str">
        <f t="shared" si="15"/>
        <v>-0,6*1,97</v>
      </c>
      <c r="BB167" s="151"/>
      <c r="BC167" s="151"/>
      <c r="BD167" s="151"/>
      <c r="BE167" s="151"/>
      <c r="BF167" s="151"/>
      <c r="BG167" s="151"/>
      <c r="BH167" s="151"/>
    </row>
    <row r="168" spans="1:60" outlineLevel="1" x14ac:dyDescent="0.2">
      <c r="A168" s="152">
        <v>45</v>
      </c>
      <c r="B168" s="159" t="s">
        <v>264</v>
      </c>
      <c r="C168" s="188" t="s">
        <v>265</v>
      </c>
      <c r="D168" s="161" t="s">
        <v>166</v>
      </c>
      <c r="E168" s="165">
        <v>80</v>
      </c>
      <c r="F168" s="167">
        <f>H168+J168</f>
        <v>0</v>
      </c>
      <c r="G168" s="168">
        <f>ROUND(E168*F168,2)</f>
        <v>0</v>
      </c>
      <c r="H168" s="168"/>
      <c r="I168" s="168">
        <f>ROUND(E168*H168,2)</f>
        <v>0</v>
      </c>
      <c r="J168" s="168"/>
      <c r="K168" s="168">
        <f>ROUND(E168*J168,2)</f>
        <v>0</v>
      </c>
      <c r="L168" s="168">
        <v>21</v>
      </c>
      <c r="M168" s="168">
        <f>G168*(1+L168/100)</f>
        <v>0</v>
      </c>
      <c r="N168" s="161">
        <v>0</v>
      </c>
      <c r="O168" s="161">
        <f>ROUND(E168*N168,5)</f>
        <v>0</v>
      </c>
      <c r="P168" s="161">
        <v>0</v>
      </c>
      <c r="Q168" s="161">
        <f>ROUND(E168*P168,5)</f>
        <v>0</v>
      </c>
      <c r="R168" s="161"/>
      <c r="S168" s="161"/>
      <c r="T168" s="162">
        <v>0.12</v>
      </c>
      <c r="U168" s="161">
        <f>ROUND(E168*T168,2)</f>
        <v>9.6</v>
      </c>
      <c r="V168" s="151"/>
      <c r="W168" s="151"/>
      <c r="X168" s="151"/>
      <c r="Y168" s="151"/>
      <c r="Z168" s="151"/>
      <c r="AA168" s="151"/>
      <c r="AB168" s="151"/>
      <c r="AC168" s="151"/>
      <c r="AD168" s="151"/>
      <c r="AE168" s="151" t="s">
        <v>123</v>
      </c>
      <c r="AF168" s="151"/>
      <c r="AG168" s="151"/>
      <c r="AH168" s="151"/>
      <c r="AI168" s="151"/>
      <c r="AJ168" s="151"/>
      <c r="AK168" s="151"/>
      <c r="AL168" s="151"/>
      <c r="AM168" s="151"/>
      <c r="AN168" s="151"/>
      <c r="AO168" s="151"/>
      <c r="AP168" s="151"/>
      <c r="AQ168" s="151"/>
      <c r="AR168" s="151"/>
      <c r="AS168" s="151"/>
      <c r="AT168" s="151"/>
      <c r="AU168" s="151"/>
      <c r="AV168" s="151"/>
      <c r="AW168" s="151"/>
      <c r="AX168" s="151"/>
      <c r="AY168" s="151"/>
      <c r="AZ168" s="151"/>
      <c r="BA168" s="151"/>
      <c r="BB168" s="151"/>
      <c r="BC168" s="151"/>
      <c r="BD168" s="151"/>
      <c r="BE168" s="151"/>
      <c r="BF168" s="151"/>
      <c r="BG168" s="151"/>
      <c r="BH168" s="151"/>
    </row>
    <row r="169" spans="1:60" outlineLevel="1" x14ac:dyDescent="0.2">
      <c r="A169" s="152">
        <v>46</v>
      </c>
      <c r="B169" s="159" t="s">
        <v>266</v>
      </c>
      <c r="C169" s="188" t="s">
        <v>267</v>
      </c>
      <c r="D169" s="161" t="s">
        <v>122</v>
      </c>
      <c r="E169" s="165">
        <v>73.126199999999997</v>
      </c>
      <c r="F169" s="167">
        <f>H169+J169</f>
        <v>0</v>
      </c>
      <c r="G169" s="168">
        <f>ROUND(E169*F169,2)</f>
        <v>0</v>
      </c>
      <c r="H169" s="168"/>
      <c r="I169" s="168">
        <f>ROUND(E169*H169,2)</f>
        <v>0</v>
      </c>
      <c r="J169" s="168"/>
      <c r="K169" s="168">
        <f>ROUND(E169*J169,2)</f>
        <v>0</v>
      </c>
      <c r="L169" s="168">
        <v>21</v>
      </c>
      <c r="M169" s="168">
        <f>G169*(1+L169/100)</f>
        <v>0</v>
      </c>
      <c r="N169" s="161">
        <v>1.9429999999999999E-2</v>
      </c>
      <c r="O169" s="161">
        <f>ROUND(E169*N169,5)</f>
        <v>1.4208400000000001</v>
      </c>
      <c r="P169" s="161">
        <v>0</v>
      </c>
      <c r="Q169" s="161">
        <f>ROUND(E169*P169,5)</f>
        <v>0</v>
      </c>
      <c r="R169" s="161"/>
      <c r="S169" s="161"/>
      <c r="T169" s="162">
        <v>0</v>
      </c>
      <c r="U169" s="161">
        <f>ROUND(E169*T169,2)</f>
        <v>0</v>
      </c>
      <c r="V169" s="151"/>
      <c r="W169" s="151"/>
      <c r="X169" s="151"/>
      <c r="Y169" s="151"/>
      <c r="Z169" s="151"/>
      <c r="AA169" s="151"/>
      <c r="AB169" s="151"/>
      <c r="AC169" s="151"/>
      <c r="AD169" s="151"/>
      <c r="AE169" s="151" t="s">
        <v>234</v>
      </c>
      <c r="AF169" s="151"/>
      <c r="AG169" s="151"/>
      <c r="AH169" s="151"/>
      <c r="AI169" s="151"/>
      <c r="AJ169" s="151"/>
      <c r="AK169" s="151"/>
      <c r="AL169" s="151"/>
      <c r="AM169" s="151"/>
      <c r="AN169" s="151"/>
      <c r="AO169" s="151"/>
      <c r="AP169" s="151"/>
      <c r="AQ169" s="151"/>
      <c r="AR169" s="151"/>
      <c r="AS169" s="151"/>
      <c r="AT169" s="151"/>
      <c r="AU169" s="151"/>
      <c r="AV169" s="151"/>
      <c r="AW169" s="151"/>
      <c r="AX169" s="151"/>
      <c r="AY169" s="151"/>
      <c r="AZ169" s="151"/>
      <c r="BA169" s="151"/>
      <c r="BB169" s="151"/>
      <c r="BC169" s="151"/>
      <c r="BD169" s="151"/>
      <c r="BE169" s="151"/>
      <c r="BF169" s="151"/>
      <c r="BG169" s="151"/>
      <c r="BH169" s="151"/>
    </row>
    <row r="170" spans="1:60" outlineLevel="1" x14ac:dyDescent="0.2">
      <c r="A170" s="152"/>
      <c r="B170" s="159"/>
      <c r="C170" s="247" t="s">
        <v>268</v>
      </c>
      <c r="D170" s="248"/>
      <c r="E170" s="249"/>
      <c r="F170" s="250"/>
      <c r="G170" s="251"/>
      <c r="H170" s="168"/>
      <c r="I170" s="168"/>
      <c r="J170" s="168"/>
      <c r="K170" s="168"/>
      <c r="L170" s="168"/>
      <c r="M170" s="168"/>
      <c r="N170" s="161"/>
      <c r="O170" s="161"/>
      <c r="P170" s="161"/>
      <c r="Q170" s="161"/>
      <c r="R170" s="161"/>
      <c r="S170" s="161"/>
      <c r="T170" s="162"/>
      <c r="U170" s="161"/>
      <c r="V170" s="151"/>
      <c r="W170" s="151"/>
      <c r="X170" s="151"/>
      <c r="Y170" s="151"/>
      <c r="Z170" s="151"/>
      <c r="AA170" s="151"/>
      <c r="AB170" s="151"/>
      <c r="AC170" s="151"/>
      <c r="AD170" s="151"/>
      <c r="AE170" s="151" t="s">
        <v>125</v>
      </c>
      <c r="AF170" s="151"/>
      <c r="AG170" s="151"/>
      <c r="AH170" s="151"/>
      <c r="AI170" s="151"/>
      <c r="AJ170" s="151"/>
      <c r="AK170" s="151"/>
      <c r="AL170" s="151"/>
      <c r="AM170" s="151"/>
      <c r="AN170" s="151"/>
      <c r="AO170" s="151"/>
      <c r="AP170" s="151"/>
      <c r="AQ170" s="151"/>
      <c r="AR170" s="151"/>
      <c r="AS170" s="151"/>
      <c r="AT170" s="151"/>
      <c r="AU170" s="151"/>
      <c r="AV170" s="151"/>
      <c r="AW170" s="151"/>
      <c r="AX170" s="151"/>
      <c r="AY170" s="151"/>
      <c r="AZ170" s="151"/>
      <c r="BA170" s="154" t="str">
        <f>C170</f>
        <v>63,588*1,15</v>
      </c>
      <c r="BB170" s="151"/>
      <c r="BC170" s="151"/>
      <c r="BD170" s="151"/>
      <c r="BE170" s="151"/>
      <c r="BF170" s="151"/>
      <c r="BG170" s="151"/>
      <c r="BH170" s="151"/>
    </row>
    <row r="171" spans="1:60" outlineLevel="1" x14ac:dyDescent="0.2">
      <c r="A171" s="152">
        <v>47</v>
      </c>
      <c r="B171" s="159" t="s">
        <v>269</v>
      </c>
      <c r="C171" s="188" t="s">
        <v>270</v>
      </c>
      <c r="D171" s="161" t="s">
        <v>0</v>
      </c>
      <c r="E171" s="165">
        <v>1339.3208999999999</v>
      </c>
      <c r="F171" s="167">
        <f>H171+J171</f>
        <v>0</v>
      </c>
      <c r="G171" s="168">
        <f>ROUND(E171*F171,2)</f>
        <v>0</v>
      </c>
      <c r="H171" s="168"/>
      <c r="I171" s="168">
        <f>ROUND(E171*H171,2)</f>
        <v>0</v>
      </c>
      <c r="J171" s="168"/>
      <c r="K171" s="168">
        <f>ROUND(E171*J171,2)</f>
        <v>0</v>
      </c>
      <c r="L171" s="168">
        <v>21</v>
      </c>
      <c r="M171" s="168">
        <f>G171*(1+L171/100)</f>
        <v>0</v>
      </c>
      <c r="N171" s="161">
        <v>0</v>
      </c>
      <c r="O171" s="161">
        <f>ROUND(E171*N171,5)</f>
        <v>0</v>
      </c>
      <c r="P171" s="161">
        <v>0</v>
      </c>
      <c r="Q171" s="161">
        <f>ROUND(E171*P171,5)</f>
        <v>0</v>
      </c>
      <c r="R171" s="161"/>
      <c r="S171" s="161"/>
      <c r="T171" s="162">
        <v>0</v>
      </c>
      <c r="U171" s="161">
        <f>ROUND(E171*T171,2)</f>
        <v>0</v>
      </c>
      <c r="V171" s="151"/>
      <c r="W171" s="151"/>
      <c r="X171" s="151"/>
      <c r="Y171" s="151"/>
      <c r="Z171" s="151"/>
      <c r="AA171" s="151"/>
      <c r="AB171" s="151"/>
      <c r="AC171" s="151"/>
      <c r="AD171" s="151"/>
      <c r="AE171" s="151" t="s">
        <v>123</v>
      </c>
      <c r="AF171" s="151"/>
      <c r="AG171" s="151"/>
      <c r="AH171" s="151"/>
      <c r="AI171" s="151"/>
      <c r="AJ171" s="151"/>
      <c r="AK171" s="151"/>
      <c r="AL171" s="151"/>
      <c r="AM171" s="151"/>
      <c r="AN171" s="151"/>
      <c r="AO171" s="151"/>
      <c r="AP171" s="151"/>
      <c r="AQ171" s="151"/>
      <c r="AR171" s="151"/>
      <c r="AS171" s="151"/>
      <c r="AT171" s="151"/>
      <c r="AU171" s="151"/>
      <c r="AV171" s="151"/>
      <c r="AW171" s="151"/>
      <c r="AX171" s="151"/>
      <c r="AY171" s="151"/>
      <c r="AZ171" s="151"/>
      <c r="BA171" s="151"/>
      <c r="BB171" s="151"/>
      <c r="BC171" s="151"/>
      <c r="BD171" s="151"/>
      <c r="BE171" s="151"/>
      <c r="BF171" s="151"/>
      <c r="BG171" s="151"/>
      <c r="BH171" s="151"/>
    </row>
    <row r="172" spans="1:60" x14ac:dyDescent="0.2">
      <c r="A172" s="153" t="s">
        <v>118</v>
      </c>
      <c r="B172" s="160" t="s">
        <v>85</v>
      </c>
      <c r="C172" s="189" t="s">
        <v>86</v>
      </c>
      <c r="D172" s="163"/>
      <c r="E172" s="166"/>
      <c r="F172" s="169"/>
      <c r="G172" s="169">
        <f>SUMIF(AE173:AE184,"&lt;&gt;NOR",G173:G184)</f>
        <v>0</v>
      </c>
      <c r="H172" s="169"/>
      <c r="I172" s="169">
        <f>SUM(I173:I184)</f>
        <v>0</v>
      </c>
      <c r="J172" s="169"/>
      <c r="K172" s="169">
        <f>SUM(K173:K184)</f>
        <v>0</v>
      </c>
      <c r="L172" s="169"/>
      <c r="M172" s="169">
        <f>SUM(M173:M184)</f>
        <v>0</v>
      </c>
      <c r="N172" s="163"/>
      <c r="O172" s="163">
        <f>SUM(O173:O184)</f>
        <v>2.6099999999999999E-3</v>
      </c>
      <c r="P172" s="163"/>
      <c r="Q172" s="163">
        <f>SUM(Q173:Q184)</f>
        <v>0</v>
      </c>
      <c r="R172" s="163"/>
      <c r="S172" s="163"/>
      <c r="T172" s="164"/>
      <c r="U172" s="163">
        <f>SUM(U173:U184)</f>
        <v>1.67</v>
      </c>
      <c r="AE172" t="s">
        <v>119</v>
      </c>
    </row>
    <row r="173" spans="1:60" outlineLevel="1" x14ac:dyDescent="0.2">
      <c r="A173" s="152">
        <v>48</v>
      </c>
      <c r="B173" s="159" t="s">
        <v>271</v>
      </c>
      <c r="C173" s="188" t="s">
        <v>272</v>
      </c>
      <c r="D173" s="161" t="s">
        <v>122</v>
      </c>
      <c r="E173" s="165">
        <v>12.423999999999999</v>
      </c>
      <c r="F173" s="167">
        <f>H173+J173</f>
        <v>0</v>
      </c>
      <c r="G173" s="168">
        <f>ROUND(E173*F173,2)</f>
        <v>0</v>
      </c>
      <c r="H173" s="168"/>
      <c r="I173" s="168">
        <f>ROUND(E173*H173,2)</f>
        <v>0</v>
      </c>
      <c r="J173" s="168"/>
      <c r="K173" s="168">
        <f>ROUND(E173*J173,2)</f>
        <v>0</v>
      </c>
      <c r="L173" s="168">
        <v>21</v>
      </c>
      <c r="M173" s="168">
        <f>G173*(1+L173/100)</f>
        <v>0</v>
      </c>
      <c r="N173" s="161">
        <v>6.9999999999999994E-5</v>
      </c>
      <c r="O173" s="161">
        <f>ROUND(E173*N173,5)</f>
        <v>8.7000000000000001E-4</v>
      </c>
      <c r="P173" s="161">
        <v>0</v>
      </c>
      <c r="Q173" s="161">
        <f>ROUND(E173*P173,5)</f>
        <v>0</v>
      </c>
      <c r="R173" s="161"/>
      <c r="S173" s="161"/>
      <c r="T173" s="162">
        <v>3.2480000000000002E-2</v>
      </c>
      <c r="U173" s="161">
        <f>ROUND(E173*T173,2)</f>
        <v>0.4</v>
      </c>
      <c r="V173" s="151"/>
      <c r="W173" s="151"/>
      <c r="X173" s="151"/>
      <c r="Y173" s="151"/>
      <c r="Z173" s="151"/>
      <c r="AA173" s="151"/>
      <c r="AB173" s="151"/>
      <c r="AC173" s="151"/>
      <c r="AD173" s="151"/>
      <c r="AE173" s="151" t="s">
        <v>123</v>
      </c>
      <c r="AF173" s="151"/>
      <c r="AG173" s="151"/>
      <c r="AH173" s="151"/>
      <c r="AI173" s="151"/>
      <c r="AJ173" s="151"/>
      <c r="AK173" s="151"/>
      <c r="AL173" s="151"/>
      <c r="AM173" s="151"/>
      <c r="AN173" s="151"/>
      <c r="AO173" s="151"/>
      <c r="AP173" s="151"/>
      <c r="AQ173" s="151"/>
      <c r="AR173" s="151"/>
      <c r="AS173" s="151"/>
      <c r="AT173" s="151"/>
      <c r="AU173" s="151"/>
      <c r="AV173" s="151"/>
      <c r="AW173" s="151"/>
      <c r="AX173" s="151"/>
      <c r="AY173" s="151"/>
      <c r="AZ173" s="151"/>
      <c r="BA173" s="151"/>
      <c r="BB173" s="151"/>
      <c r="BC173" s="151"/>
      <c r="BD173" s="151"/>
      <c r="BE173" s="151"/>
      <c r="BF173" s="151"/>
      <c r="BG173" s="151"/>
      <c r="BH173" s="151"/>
    </row>
    <row r="174" spans="1:60" outlineLevel="1" x14ac:dyDescent="0.2">
      <c r="A174" s="152">
        <v>49</v>
      </c>
      <c r="B174" s="159" t="s">
        <v>273</v>
      </c>
      <c r="C174" s="188" t="s">
        <v>274</v>
      </c>
      <c r="D174" s="161" t="s">
        <v>122</v>
      </c>
      <c r="E174" s="165">
        <v>12.420999999999999</v>
      </c>
      <c r="F174" s="167">
        <f>H174+J174</f>
        <v>0</v>
      </c>
      <c r="G174" s="168">
        <f>ROUND(E174*F174,2)</f>
        <v>0</v>
      </c>
      <c r="H174" s="168"/>
      <c r="I174" s="168">
        <f>ROUND(E174*H174,2)</f>
        <v>0</v>
      </c>
      <c r="J174" s="168"/>
      <c r="K174" s="168">
        <f>ROUND(E174*J174,2)</f>
        <v>0</v>
      </c>
      <c r="L174" s="168">
        <v>21</v>
      </c>
      <c r="M174" s="168">
        <f>G174*(1+L174/100)</f>
        <v>0</v>
      </c>
      <c r="N174" s="161">
        <v>1.3999999999999999E-4</v>
      </c>
      <c r="O174" s="161">
        <f>ROUND(E174*N174,5)</f>
        <v>1.74E-3</v>
      </c>
      <c r="P174" s="161">
        <v>0</v>
      </c>
      <c r="Q174" s="161">
        <f>ROUND(E174*P174,5)</f>
        <v>0</v>
      </c>
      <c r="R174" s="161"/>
      <c r="S174" s="161"/>
      <c r="T174" s="162">
        <v>0.10191</v>
      </c>
      <c r="U174" s="161">
        <f>ROUND(E174*T174,2)</f>
        <v>1.27</v>
      </c>
      <c r="V174" s="151"/>
      <c r="W174" s="151"/>
      <c r="X174" s="151"/>
      <c r="Y174" s="151"/>
      <c r="Z174" s="151"/>
      <c r="AA174" s="151"/>
      <c r="AB174" s="151"/>
      <c r="AC174" s="151"/>
      <c r="AD174" s="151"/>
      <c r="AE174" s="151" t="s">
        <v>123</v>
      </c>
      <c r="AF174" s="151"/>
      <c r="AG174" s="151"/>
      <c r="AH174" s="151"/>
      <c r="AI174" s="151"/>
      <c r="AJ174" s="151"/>
      <c r="AK174" s="151"/>
      <c r="AL174" s="151"/>
      <c r="AM174" s="151"/>
      <c r="AN174" s="151"/>
      <c r="AO174" s="151"/>
      <c r="AP174" s="151"/>
      <c r="AQ174" s="151"/>
      <c r="AR174" s="151"/>
      <c r="AS174" s="151"/>
      <c r="AT174" s="151"/>
      <c r="AU174" s="151"/>
      <c r="AV174" s="151"/>
      <c r="AW174" s="151"/>
      <c r="AX174" s="151"/>
      <c r="AY174" s="151"/>
      <c r="AZ174" s="151"/>
      <c r="BA174" s="151"/>
      <c r="BB174" s="151"/>
      <c r="BC174" s="151"/>
      <c r="BD174" s="151"/>
      <c r="BE174" s="151"/>
      <c r="BF174" s="151"/>
      <c r="BG174" s="151"/>
      <c r="BH174" s="151"/>
    </row>
    <row r="175" spans="1:60" outlineLevel="1" x14ac:dyDescent="0.2">
      <c r="A175" s="152"/>
      <c r="B175" s="159"/>
      <c r="C175" s="247" t="s">
        <v>146</v>
      </c>
      <c r="D175" s="248"/>
      <c r="E175" s="249"/>
      <c r="F175" s="250"/>
      <c r="G175" s="251"/>
      <c r="H175" s="168"/>
      <c r="I175" s="168"/>
      <c r="J175" s="168"/>
      <c r="K175" s="168"/>
      <c r="L175" s="168"/>
      <c r="M175" s="168"/>
      <c r="N175" s="161"/>
      <c r="O175" s="161"/>
      <c r="P175" s="161"/>
      <c r="Q175" s="161"/>
      <c r="R175" s="161"/>
      <c r="S175" s="161"/>
      <c r="T175" s="162"/>
      <c r="U175" s="161"/>
      <c r="V175" s="151"/>
      <c r="W175" s="151"/>
      <c r="X175" s="151"/>
      <c r="Y175" s="151"/>
      <c r="Z175" s="151"/>
      <c r="AA175" s="151"/>
      <c r="AB175" s="151"/>
      <c r="AC175" s="151"/>
      <c r="AD175" s="151"/>
      <c r="AE175" s="151" t="s">
        <v>125</v>
      </c>
      <c r="AF175" s="151"/>
      <c r="AG175" s="151"/>
      <c r="AH175" s="151"/>
      <c r="AI175" s="151"/>
      <c r="AJ175" s="151"/>
      <c r="AK175" s="151"/>
      <c r="AL175" s="151"/>
      <c r="AM175" s="151"/>
      <c r="AN175" s="151"/>
      <c r="AO175" s="151"/>
      <c r="AP175" s="151"/>
      <c r="AQ175" s="151"/>
      <c r="AR175" s="151"/>
      <c r="AS175" s="151"/>
      <c r="AT175" s="151"/>
      <c r="AU175" s="151"/>
      <c r="AV175" s="151"/>
      <c r="AW175" s="151"/>
      <c r="AX175" s="151"/>
      <c r="AY175" s="151"/>
      <c r="AZ175" s="151"/>
      <c r="BA175" s="154" t="str">
        <f t="shared" ref="BA175:BA184" si="16">C175</f>
        <v>2.07:</v>
      </c>
      <c r="BB175" s="151"/>
      <c r="BC175" s="151"/>
      <c r="BD175" s="151"/>
      <c r="BE175" s="151"/>
      <c r="BF175" s="151"/>
      <c r="BG175" s="151"/>
      <c r="BH175" s="151"/>
    </row>
    <row r="176" spans="1:60" outlineLevel="1" x14ac:dyDescent="0.2">
      <c r="A176" s="152"/>
      <c r="B176" s="159"/>
      <c r="C176" s="247" t="s">
        <v>275</v>
      </c>
      <c r="D176" s="248"/>
      <c r="E176" s="249"/>
      <c r="F176" s="250"/>
      <c r="G176" s="251"/>
      <c r="H176" s="168"/>
      <c r="I176" s="168"/>
      <c r="J176" s="168"/>
      <c r="K176" s="168"/>
      <c r="L176" s="168"/>
      <c r="M176" s="168"/>
      <c r="N176" s="161"/>
      <c r="O176" s="161"/>
      <c r="P176" s="161"/>
      <c r="Q176" s="161"/>
      <c r="R176" s="161"/>
      <c r="S176" s="161"/>
      <c r="T176" s="162"/>
      <c r="U176" s="161"/>
      <c r="V176" s="151"/>
      <c r="W176" s="151"/>
      <c r="X176" s="151"/>
      <c r="Y176" s="151"/>
      <c r="Z176" s="151"/>
      <c r="AA176" s="151"/>
      <c r="AB176" s="151"/>
      <c r="AC176" s="151"/>
      <c r="AD176" s="151"/>
      <c r="AE176" s="151" t="s">
        <v>125</v>
      </c>
      <c r="AF176" s="151"/>
      <c r="AG176" s="151"/>
      <c r="AH176" s="151"/>
      <c r="AI176" s="151"/>
      <c r="AJ176" s="151"/>
      <c r="AK176" s="151"/>
      <c r="AL176" s="151"/>
      <c r="AM176" s="151"/>
      <c r="AN176" s="151"/>
      <c r="AO176" s="151"/>
      <c r="AP176" s="151"/>
      <c r="AQ176" s="151"/>
      <c r="AR176" s="151"/>
      <c r="AS176" s="151"/>
      <c r="AT176" s="151"/>
      <c r="AU176" s="151"/>
      <c r="AV176" s="151"/>
      <c r="AW176" s="151"/>
      <c r="AX176" s="151"/>
      <c r="AY176" s="151"/>
      <c r="AZ176" s="151"/>
      <c r="BA176" s="154" t="str">
        <f t="shared" si="16"/>
        <v>0,5*(1,95*2+1,215*2)</v>
      </c>
      <c r="BB176" s="151"/>
      <c r="BC176" s="151"/>
      <c r="BD176" s="151"/>
      <c r="BE176" s="151"/>
      <c r="BF176" s="151"/>
      <c r="BG176" s="151"/>
      <c r="BH176" s="151"/>
    </row>
    <row r="177" spans="1:60" outlineLevel="1" x14ac:dyDescent="0.2">
      <c r="A177" s="152"/>
      <c r="B177" s="159"/>
      <c r="C177" s="247" t="s">
        <v>148</v>
      </c>
      <c r="D177" s="248"/>
      <c r="E177" s="249"/>
      <c r="F177" s="250"/>
      <c r="G177" s="251"/>
      <c r="H177" s="168"/>
      <c r="I177" s="168"/>
      <c r="J177" s="168"/>
      <c r="K177" s="168"/>
      <c r="L177" s="168"/>
      <c r="M177" s="168"/>
      <c r="N177" s="161"/>
      <c r="O177" s="161"/>
      <c r="P177" s="161"/>
      <c r="Q177" s="161"/>
      <c r="R177" s="161"/>
      <c r="S177" s="161"/>
      <c r="T177" s="162"/>
      <c r="U177" s="16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 t="s">
        <v>125</v>
      </c>
      <c r="AF177" s="151"/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151"/>
      <c r="AV177" s="151"/>
      <c r="AW177" s="151"/>
      <c r="AX177" s="151"/>
      <c r="AY177" s="151"/>
      <c r="AZ177" s="151"/>
      <c r="BA177" s="154" t="str">
        <f t="shared" si="16"/>
        <v>2.08:</v>
      </c>
      <c r="BB177" s="151"/>
      <c r="BC177" s="151"/>
      <c r="BD177" s="151"/>
      <c r="BE177" s="151"/>
      <c r="BF177" s="151"/>
      <c r="BG177" s="151"/>
      <c r="BH177" s="151"/>
    </row>
    <row r="178" spans="1:60" outlineLevel="1" x14ac:dyDescent="0.2">
      <c r="A178" s="152"/>
      <c r="B178" s="159"/>
      <c r="C178" s="247" t="s">
        <v>276</v>
      </c>
      <c r="D178" s="248"/>
      <c r="E178" s="249"/>
      <c r="F178" s="250"/>
      <c r="G178" s="251"/>
      <c r="H178" s="168"/>
      <c r="I178" s="168"/>
      <c r="J178" s="168"/>
      <c r="K178" s="168"/>
      <c r="L178" s="168"/>
      <c r="M178" s="168"/>
      <c r="N178" s="161"/>
      <c r="O178" s="161"/>
      <c r="P178" s="161"/>
      <c r="Q178" s="161"/>
      <c r="R178" s="161"/>
      <c r="S178" s="161"/>
      <c r="T178" s="162"/>
      <c r="U178" s="161"/>
      <c r="V178" s="151"/>
      <c r="W178" s="151"/>
      <c r="X178" s="151"/>
      <c r="Y178" s="151"/>
      <c r="Z178" s="151"/>
      <c r="AA178" s="151"/>
      <c r="AB178" s="151"/>
      <c r="AC178" s="151"/>
      <c r="AD178" s="151"/>
      <c r="AE178" s="151" t="s">
        <v>125</v>
      </c>
      <c r="AF178" s="151"/>
      <c r="AG178" s="151"/>
      <c r="AH178" s="151"/>
      <c r="AI178" s="151"/>
      <c r="AJ178" s="151"/>
      <c r="AK178" s="151"/>
      <c r="AL178" s="151"/>
      <c r="AM178" s="151"/>
      <c r="AN178" s="151"/>
      <c r="AO178" s="151"/>
      <c r="AP178" s="151"/>
      <c r="AQ178" s="151"/>
      <c r="AR178" s="151"/>
      <c r="AS178" s="151"/>
      <c r="AT178" s="151"/>
      <c r="AU178" s="151"/>
      <c r="AV178" s="151"/>
      <c r="AW178" s="151"/>
      <c r="AX178" s="151"/>
      <c r="AY178" s="151"/>
      <c r="AZ178" s="151"/>
      <c r="BA178" s="154" t="str">
        <f t="shared" si="16"/>
        <v>0,5*(1,02*2+1,215*2)</v>
      </c>
      <c r="BB178" s="151"/>
      <c r="BC178" s="151"/>
      <c r="BD178" s="151"/>
      <c r="BE178" s="151"/>
      <c r="BF178" s="151"/>
      <c r="BG178" s="151"/>
      <c r="BH178" s="151"/>
    </row>
    <row r="179" spans="1:60" outlineLevel="1" x14ac:dyDescent="0.2">
      <c r="A179" s="152"/>
      <c r="B179" s="159"/>
      <c r="C179" s="247" t="s">
        <v>150</v>
      </c>
      <c r="D179" s="248"/>
      <c r="E179" s="249"/>
      <c r="F179" s="250"/>
      <c r="G179" s="251"/>
      <c r="H179" s="168"/>
      <c r="I179" s="168"/>
      <c r="J179" s="168"/>
      <c r="K179" s="168"/>
      <c r="L179" s="168"/>
      <c r="M179" s="168"/>
      <c r="N179" s="161"/>
      <c r="O179" s="161"/>
      <c r="P179" s="161"/>
      <c r="Q179" s="161"/>
      <c r="R179" s="161"/>
      <c r="S179" s="161"/>
      <c r="T179" s="162"/>
      <c r="U179" s="161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 t="s">
        <v>125</v>
      </c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151"/>
      <c r="AV179" s="151"/>
      <c r="AW179" s="151"/>
      <c r="AX179" s="151"/>
      <c r="AY179" s="151"/>
      <c r="AZ179" s="151"/>
      <c r="BA179" s="154" t="str">
        <f t="shared" si="16"/>
        <v>2.09:</v>
      </c>
      <c r="BB179" s="151"/>
      <c r="BC179" s="151"/>
      <c r="BD179" s="151"/>
      <c r="BE179" s="151"/>
      <c r="BF179" s="151"/>
      <c r="BG179" s="151"/>
      <c r="BH179" s="151"/>
    </row>
    <row r="180" spans="1:60" outlineLevel="1" x14ac:dyDescent="0.2">
      <c r="A180" s="152"/>
      <c r="B180" s="159"/>
      <c r="C180" s="247" t="s">
        <v>277</v>
      </c>
      <c r="D180" s="248"/>
      <c r="E180" s="249"/>
      <c r="F180" s="250"/>
      <c r="G180" s="251"/>
      <c r="H180" s="168"/>
      <c r="I180" s="168"/>
      <c r="J180" s="168"/>
      <c r="K180" s="168"/>
      <c r="L180" s="168"/>
      <c r="M180" s="168"/>
      <c r="N180" s="161"/>
      <c r="O180" s="161"/>
      <c r="P180" s="161"/>
      <c r="Q180" s="161"/>
      <c r="R180" s="161"/>
      <c r="S180" s="161"/>
      <c r="T180" s="162"/>
      <c r="U180" s="161"/>
      <c r="V180" s="151"/>
      <c r="W180" s="151"/>
      <c r="X180" s="151"/>
      <c r="Y180" s="151"/>
      <c r="Z180" s="151"/>
      <c r="AA180" s="151"/>
      <c r="AB180" s="151"/>
      <c r="AC180" s="151"/>
      <c r="AD180" s="151"/>
      <c r="AE180" s="151" t="s">
        <v>125</v>
      </c>
      <c r="AF180" s="151"/>
      <c r="AG180" s="151"/>
      <c r="AH180" s="151"/>
      <c r="AI180" s="151"/>
      <c r="AJ180" s="151"/>
      <c r="AK180" s="151"/>
      <c r="AL180" s="151"/>
      <c r="AM180" s="151"/>
      <c r="AN180" s="151"/>
      <c r="AO180" s="151"/>
      <c r="AP180" s="151"/>
      <c r="AQ180" s="151"/>
      <c r="AR180" s="151"/>
      <c r="AS180" s="151"/>
      <c r="AT180" s="151"/>
      <c r="AU180" s="151"/>
      <c r="AV180" s="151"/>
      <c r="AW180" s="151"/>
      <c r="AX180" s="151"/>
      <c r="AY180" s="151"/>
      <c r="AZ180" s="151"/>
      <c r="BA180" s="154" t="str">
        <f t="shared" si="16"/>
        <v>0,2*(1,995*2+1,215*2)</v>
      </c>
      <c r="BB180" s="151"/>
      <c r="BC180" s="151"/>
      <c r="BD180" s="151"/>
      <c r="BE180" s="151"/>
      <c r="BF180" s="151"/>
      <c r="BG180" s="151"/>
      <c r="BH180" s="151"/>
    </row>
    <row r="181" spans="1:60" outlineLevel="1" x14ac:dyDescent="0.2">
      <c r="A181" s="152"/>
      <c r="B181" s="159"/>
      <c r="C181" s="247" t="s">
        <v>152</v>
      </c>
      <c r="D181" s="248"/>
      <c r="E181" s="249"/>
      <c r="F181" s="250"/>
      <c r="G181" s="251"/>
      <c r="H181" s="168"/>
      <c r="I181" s="168"/>
      <c r="J181" s="168"/>
      <c r="K181" s="168"/>
      <c r="L181" s="168"/>
      <c r="M181" s="168"/>
      <c r="N181" s="161"/>
      <c r="O181" s="161"/>
      <c r="P181" s="161"/>
      <c r="Q181" s="161"/>
      <c r="R181" s="161"/>
      <c r="S181" s="161"/>
      <c r="T181" s="162"/>
      <c r="U181" s="161"/>
      <c r="V181" s="151"/>
      <c r="W181" s="151"/>
      <c r="X181" s="151"/>
      <c r="Y181" s="151"/>
      <c r="Z181" s="151"/>
      <c r="AA181" s="151"/>
      <c r="AB181" s="151"/>
      <c r="AC181" s="151"/>
      <c r="AD181" s="151"/>
      <c r="AE181" s="151" t="s">
        <v>125</v>
      </c>
      <c r="AF181" s="151"/>
      <c r="AG181" s="151"/>
      <c r="AH181" s="151"/>
      <c r="AI181" s="151"/>
      <c r="AJ181" s="151"/>
      <c r="AK181" s="151"/>
      <c r="AL181" s="151"/>
      <c r="AM181" s="151"/>
      <c r="AN181" s="151"/>
      <c r="AO181" s="151"/>
      <c r="AP181" s="151"/>
      <c r="AQ181" s="151"/>
      <c r="AR181" s="151"/>
      <c r="AS181" s="151"/>
      <c r="AT181" s="151"/>
      <c r="AU181" s="151"/>
      <c r="AV181" s="151"/>
      <c r="AW181" s="151"/>
      <c r="AX181" s="151"/>
      <c r="AY181" s="151"/>
      <c r="AZ181" s="151"/>
      <c r="BA181" s="154" t="str">
        <f t="shared" si="16"/>
        <v>2.10:</v>
      </c>
      <c r="BB181" s="151"/>
      <c r="BC181" s="151"/>
      <c r="BD181" s="151"/>
      <c r="BE181" s="151"/>
      <c r="BF181" s="151"/>
      <c r="BG181" s="151"/>
      <c r="BH181" s="151"/>
    </row>
    <row r="182" spans="1:60" outlineLevel="1" x14ac:dyDescent="0.2">
      <c r="A182" s="152"/>
      <c r="B182" s="159"/>
      <c r="C182" s="247" t="s">
        <v>278</v>
      </c>
      <c r="D182" s="248"/>
      <c r="E182" s="249"/>
      <c r="F182" s="250"/>
      <c r="G182" s="251"/>
      <c r="H182" s="168"/>
      <c r="I182" s="168"/>
      <c r="J182" s="168"/>
      <c r="K182" s="168"/>
      <c r="L182" s="168"/>
      <c r="M182" s="168"/>
      <c r="N182" s="161"/>
      <c r="O182" s="161"/>
      <c r="P182" s="161"/>
      <c r="Q182" s="161"/>
      <c r="R182" s="161"/>
      <c r="S182" s="161"/>
      <c r="T182" s="162"/>
      <c r="U182" s="161"/>
      <c r="V182" s="151"/>
      <c r="W182" s="151"/>
      <c r="X182" s="151"/>
      <c r="Y182" s="151"/>
      <c r="Z182" s="151"/>
      <c r="AA182" s="151"/>
      <c r="AB182" s="151"/>
      <c r="AC182" s="151"/>
      <c r="AD182" s="151"/>
      <c r="AE182" s="151" t="s">
        <v>125</v>
      </c>
      <c r="AF182" s="151"/>
      <c r="AG182" s="151"/>
      <c r="AH182" s="151"/>
      <c r="AI182" s="151"/>
      <c r="AJ182" s="151"/>
      <c r="AK182" s="151"/>
      <c r="AL182" s="151"/>
      <c r="AM182" s="151"/>
      <c r="AN182" s="151"/>
      <c r="AO182" s="151"/>
      <c r="AP182" s="151"/>
      <c r="AQ182" s="151"/>
      <c r="AR182" s="151"/>
      <c r="AS182" s="151"/>
      <c r="AT182" s="151"/>
      <c r="AU182" s="151"/>
      <c r="AV182" s="151"/>
      <c r="AW182" s="151"/>
      <c r="AX182" s="151"/>
      <c r="AY182" s="151"/>
      <c r="AZ182" s="151"/>
      <c r="BA182" s="154" t="str">
        <f t="shared" si="16"/>
        <v>0,6*(1,6*2+2,5*2)</v>
      </c>
      <c r="BB182" s="151"/>
      <c r="BC182" s="151"/>
      <c r="BD182" s="151"/>
      <c r="BE182" s="151"/>
      <c r="BF182" s="151"/>
      <c r="BG182" s="151"/>
      <c r="BH182" s="151"/>
    </row>
    <row r="183" spans="1:60" outlineLevel="1" x14ac:dyDescent="0.2">
      <c r="A183" s="152"/>
      <c r="B183" s="159"/>
      <c r="C183" s="247" t="s">
        <v>154</v>
      </c>
      <c r="D183" s="248"/>
      <c r="E183" s="249"/>
      <c r="F183" s="250"/>
      <c r="G183" s="251"/>
      <c r="H183" s="168"/>
      <c r="I183" s="168"/>
      <c r="J183" s="168"/>
      <c r="K183" s="168"/>
      <c r="L183" s="168"/>
      <c r="M183" s="168"/>
      <c r="N183" s="161"/>
      <c r="O183" s="161"/>
      <c r="P183" s="161"/>
      <c r="Q183" s="161"/>
      <c r="R183" s="161"/>
      <c r="S183" s="161"/>
      <c r="T183" s="162"/>
      <c r="U183" s="161"/>
      <c r="V183" s="151"/>
      <c r="W183" s="151"/>
      <c r="X183" s="151"/>
      <c r="Y183" s="151"/>
      <c r="Z183" s="151"/>
      <c r="AA183" s="151"/>
      <c r="AB183" s="151"/>
      <c r="AC183" s="151"/>
      <c r="AD183" s="151"/>
      <c r="AE183" s="151" t="s">
        <v>125</v>
      </c>
      <c r="AF183" s="151"/>
      <c r="AG183" s="151"/>
      <c r="AH183" s="151"/>
      <c r="AI183" s="151"/>
      <c r="AJ183" s="151"/>
      <c r="AK183" s="151"/>
      <c r="AL183" s="151"/>
      <c r="AM183" s="151"/>
      <c r="AN183" s="151"/>
      <c r="AO183" s="151"/>
      <c r="AP183" s="151"/>
      <c r="AQ183" s="151"/>
      <c r="AR183" s="151"/>
      <c r="AS183" s="151"/>
      <c r="AT183" s="151"/>
      <c r="AU183" s="151"/>
      <c r="AV183" s="151"/>
      <c r="AW183" s="151"/>
      <c r="AX183" s="151"/>
      <c r="AY183" s="151"/>
      <c r="AZ183" s="151"/>
      <c r="BA183" s="154" t="str">
        <f t="shared" si="16"/>
        <v>2.11:</v>
      </c>
      <c r="BB183" s="151"/>
      <c r="BC183" s="151"/>
      <c r="BD183" s="151"/>
      <c r="BE183" s="151"/>
      <c r="BF183" s="151"/>
      <c r="BG183" s="151"/>
      <c r="BH183" s="151"/>
    </row>
    <row r="184" spans="1:60" outlineLevel="1" x14ac:dyDescent="0.2">
      <c r="A184" s="152"/>
      <c r="B184" s="159"/>
      <c r="C184" s="247" t="s">
        <v>279</v>
      </c>
      <c r="D184" s="248"/>
      <c r="E184" s="249"/>
      <c r="F184" s="250"/>
      <c r="G184" s="251"/>
      <c r="H184" s="168"/>
      <c r="I184" s="168"/>
      <c r="J184" s="168"/>
      <c r="K184" s="168"/>
      <c r="L184" s="168"/>
      <c r="M184" s="168"/>
      <c r="N184" s="161"/>
      <c r="O184" s="161"/>
      <c r="P184" s="161"/>
      <c r="Q184" s="161"/>
      <c r="R184" s="161"/>
      <c r="S184" s="161"/>
      <c r="T184" s="162"/>
      <c r="U184" s="161"/>
      <c r="V184" s="151"/>
      <c r="W184" s="151"/>
      <c r="X184" s="151"/>
      <c r="Y184" s="151"/>
      <c r="Z184" s="151"/>
      <c r="AA184" s="151"/>
      <c r="AB184" s="151"/>
      <c r="AC184" s="151"/>
      <c r="AD184" s="151"/>
      <c r="AE184" s="151" t="s">
        <v>125</v>
      </c>
      <c r="AF184" s="151"/>
      <c r="AG184" s="151"/>
      <c r="AH184" s="151"/>
      <c r="AI184" s="151"/>
      <c r="AJ184" s="151"/>
      <c r="AK184" s="151"/>
      <c r="AL184" s="151"/>
      <c r="AM184" s="151"/>
      <c r="AN184" s="151"/>
      <c r="AO184" s="151"/>
      <c r="AP184" s="151"/>
      <c r="AQ184" s="151"/>
      <c r="AR184" s="151"/>
      <c r="AS184" s="151"/>
      <c r="AT184" s="151"/>
      <c r="AU184" s="151"/>
      <c r="AV184" s="151"/>
      <c r="AW184" s="151"/>
      <c r="AX184" s="151"/>
      <c r="AY184" s="151"/>
      <c r="AZ184" s="151"/>
      <c r="BA184" s="154" t="str">
        <f t="shared" si="16"/>
        <v>0,5*(2,5*2+1,6*2)</v>
      </c>
      <c r="BB184" s="151"/>
      <c r="BC184" s="151"/>
      <c r="BD184" s="151"/>
      <c r="BE184" s="151"/>
      <c r="BF184" s="151"/>
      <c r="BG184" s="151"/>
      <c r="BH184" s="151"/>
    </row>
    <row r="185" spans="1:60" x14ac:dyDescent="0.2">
      <c r="A185" s="153" t="s">
        <v>118</v>
      </c>
      <c r="B185" s="160" t="s">
        <v>87</v>
      </c>
      <c r="C185" s="189" t="s">
        <v>88</v>
      </c>
      <c r="D185" s="163"/>
      <c r="E185" s="166"/>
      <c r="F185" s="169"/>
      <c r="G185" s="169">
        <f>SUMIF(AE186:AE186,"&lt;&gt;NOR",G186:G186)</f>
        <v>0</v>
      </c>
      <c r="H185" s="169"/>
      <c r="I185" s="169">
        <f>SUM(I186:I186)</f>
        <v>0</v>
      </c>
      <c r="J185" s="169"/>
      <c r="K185" s="169">
        <f>SUM(K186:K186)</f>
        <v>0</v>
      </c>
      <c r="L185" s="169"/>
      <c r="M185" s="169">
        <f>SUM(M186:M186)</f>
        <v>0</v>
      </c>
      <c r="N185" s="163"/>
      <c r="O185" s="163">
        <f>SUM(O186:O186)</f>
        <v>0</v>
      </c>
      <c r="P185" s="163"/>
      <c r="Q185" s="163">
        <f>SUM(Q186:Q186)</f>
        <v>0</v>
      </c>
      <c r="R185" s="163"/>
      <c r="S185" s="163"/>
      <c r="T185" s="164"/>
      <c r="U185" s="163">
        <f>SUM(U186:U186)</f>
        <v>0</v>
      </c>
      <c r="AE185" t="s">
        <v>119</v>
      </c>
    </row>
    <row r="186" spans="1:60" outlineLevel="1" x14ac:dyDescent="0.2">
      <c r="A186" s="152">
        <v>50</v>
      </c>
      <c r="B186" s="159" t="s">
        <v>280</v>
      </c>
      <c r="C186" s="188" t="s">
        <v>281</v>
      </c>
      <c r="D186" s="161" t="s">
        <v>211</v>
      </c>
      <c r="E186" s="165">
        <v>1</v>
      </c>
      <c r="F186" s="167">
        <f>H186+J186</f>
        <v>0</v>
      </c>
      <c r="G186" s="168">
        <f>ROUND(E186*F186,2)</f>
        <v>0</v>
      </c>
      <c r="H186" s="168"/>
      <c r="I186" s="168">
        <f>ROUND(E186*H186,2)</f>
        <v>0</v>
      </c>
      <c r="J186" s="168"/>
      <c r="K186" s="168">
        <f>ROUND(E186*J186,2)</f>
        <v>0</v>
      </c>
      <c r="L186" s="168">
        <v>21</v>
      </c>
      <c r="M186" s="168">
        <f>G186*(1+L186/100)</f>
        <v>0</v>
      </c>
      <c r="N186" s="161">
        <v>0</v>
      </c>
      <c r="O186" s="161">
        <f>ROUND(E186*N186,5)</f>
        <v>0</v>
      </c>
      <c r="P186" s="161">
        <v>0</v>
      </c>
      <c r="Q186" s="161">
        <f>ROUND(E186*P186,5)</f>
        <v>0</v>
      </c>
      <c r="R186" s="161"/>
      <c r="S186" s="161"/>
      <c r="T186" s="162">
        <v>0</v>
      </c>
      <c r="U186" s="161">
        <f>ROUND(E186*T186,2)</f>
        <v>0</v>
      </c>
      <c r="V186" s="151"/>
      <c r="W186" s="151"/>
      <c r="X186" s="151"/>
      <c r="Y186" s="151"/>
      <c r="Z186" s="151"/>
      <c r="AA186" s="151"/>
      <c r="AB186" s="151"/>
      <c r="AC186" s="151"/>
      <c r="AD186" s="151"/>
      <c r="AE186" s="151" t="s">
        <v>123</v>
      </c>
      <c r="AF186" s="151"/>
      <c r="AG186" s="151"/>
      <c r="AH186" s="151"/>
      <c r="AI186" s="151"/>
      <c r="AJ186" s="151"/>
      <c r="AK186" s="151"/>
      <c r="AL186" s="151"/>
      <c r="AM186" s="151"/>
      <c r="AN186" s="151"/>
      <c r="AO186" s="151"/>
      <c r="AP186" s="151"/>
      <c r="AQ186" s="151"/>
      <c r="AR186" s="151"/>
      <c r="AS186" s="151"/>
      <c r="AT186" s="151"/>
      <c r="AU186" s="151"/>
      <c r="AV186" s="151"/>
      <c r="AW186" s="151"/>
      <c r="AX186" s="151"/>
      <c r="AY186" s="151"/>
      <c r="AZ186" s="151"/>
      <c r="BA186" s="151"/>
      <c r="BB186" s="151"/>
      <c r="BC186" s="151"/>
      <c r="BD186" s="151"/>
      <c r="BE186" s="151"/>
      <c r="BF186" s="151"/>
      <c r="BG186" s="151"/>
      <c r="BH186" s="151"/>
    </row>
    <row r="187" spans="1:60" x14ac:dyDescent="0.2">
      <c r="A187" s="153" t="s">
        <v>118</v>
      </c>
      <c r="B187" s="160" t="s">
        <v>89</v>
      </c>
      <c r="C187" s="189" t="s">
        <v>90</v>
      </c>
      <c r="D187" s="163"/>
      <c r="E187" s="166"/>
      <c r="F187" s="169"/>
      <c r="G187" s="169">
        <f>SUMIF(AE188:AE195,"&lt;&gt;NOR",G188:G195)</f>
        <v>0</v>
      </c>
      <c r="H187" s="169"/>
      <c r="I187" s="169">
        <f>SUM(I188:I195)</f>
        <v>0</v>
      </c>
      <c r="J187" s="169"/>
      <c r="K187" s="169">
        <f>SUM(K188:K195)</f>
        <v>0</v>
      </c>
      <c r="L187" s="169"/>
      <c r="M187" s="169">
        <f>SUM(M188:M195)</f>
        <v>0</v>
      </c>
      <c r="N187" s="163"/>
      <c r="O187" s="163">
        <f>SUM(O188:O195)</f>
        <v>0</v>
      </c>
      <c r="P187" s="163"/>
      <c r="Q187" s="163">
        <f>SUM(Q188:Q195)</f>
        <v>0</v>
      </c>
      <c r="R187" s="163"/>
      <c r="S187" s="163"/>
      <c r="T187" s="164"/>
      <c r="U187" s="163">
        <f>SUM(U188:U195)</f>
        <v>30.829999999999995</v>
      </c>
      <c r="AE187" t="s">
        <v>119</v>
      </c>
    </row>
    <row r="188" spans="1:60" outlineLevel="1" x14ac:dyDescent="0.2">
      <c r="A188" s="152">
        <v>51</v>
      </c>
      <c r="B188" s="159" t="s">
        <v>282</v>
      </c>
      <c r="C188" s="188" t="s">
        <v>283</v>
      </c>
      <c r="D188" s="161" t="s">
        <v>188</v>
      </c>
      <c r="E188" s="165">
        <v>10.050850000000001</v>
      </c>
      <c r="F188" s="167">
        <f t="shared" ref="F188:F195" si="17">H188+J188</f>
        <v>0</v>
      </c>
      <c r="G188" s="168">
        <f t="shared" ref="G188:G195" si="18">ROUND(E188*F188,2)</f>
        <v>0</v>
      </c>
      <c r="H188" s="168"/>
      <c r="I188" s="168">
        <f t="shared" ref="I188:I195" si="19">ROUND(E188*H188,2)</f>
        <v>0</v>
      </c>
      <c r="J188" s="168"/>
      <c r="K188" s="168">
        <f t="shared" ref="K188:K195" si="20">ROUND(E188*J188,2)</f>
        <v>0</v>
      </c>
      <c r="L188" s="168">
        <v>21</v>
      </c>
      <c r="M188" s="168">
        <f t="shared" ref="M188:M195" si="21">G188*(1+L188/100)</f>
        <v>0</v>
      </c>
      <c r="N188" s="161">
        <v>0</v>
      </c>
      <c r="O188" s="161">
        <f t="shared" ref="O188:O195" si="22">ROUND(E188*N188,5)</f>
        <v>0</v>
      </c>
      <c r="P188" s="161">
        <v>0</v>
      </c>
      <c r="Q188" s="161">
        <f t="shared" ref="Q188:Q195" si="23">ROUND(E188*P188,5)</f>
        <v>0</v>
      </c>
      <c r="R188" s="161"/>
      <c r="S188" s="161"/>
      <c r="T188" s="162">
        <v>0.93300000000000005</v>
      </c>
      <c r="U188" s="161">
        <f t="shared" ref="U188:U195" si="24">ROUND(E188*T188,2)</f>
        <v>9.3800000000000008</v>
      </c>
      <c r="V188" s="151"/>
      <c r="W188" s="151"/>
      <c r="X188" s="151"/>
      <c r="Y188" s="151"/>
      <c r="Z188" s="151"/>
      <c r="AA188" s="151"/>
      <c r="AB188" s="151"/>
      <c r="AC188" s="151"/>
      <c r="AD188" s="151"/>
      <c r="AE188" s="151" t="s">
        <v>123</v>
      </c>
      <c r="AF188" s="151"/>
      <c r="AG188" s="151"/>
      <c r="AH188" s="151"/>
      <c r="AI188" s="151"/>
      <c r="AJ188" s="151"/>
      <c r="AK188" s="151"/>
      <c r="AL188" s="151"/>
      <c r="AM188" s="151"/>
      <c r="AN188" s="151"/>
      <c r="AO188" s="151"/>
      <c r="AP188" s="151"/>
      <c r="AQ188" s="151"/>
      <c r="AR188" s="151"/>
      <c r="AS188" s="151"/>
      <c r="AT188" s="151"/>
      <c r="AU188" s="151"/>
      <c r="AV188" s="151"/>
      <c r="AW188" s="151"/>
      <c r="AX188" s="151"/>
      <c r="AY188" s="151"/>
      <c r="AZ188" s="151"/>
      <c r="BA188" s="151"/>
      <c r="BB188" s="151"/>
      <c r="BC188" s="151"/>
      <c r="BD188" s="151"/>
      <c r="BE188" s="151"/>
      <c r="BF188" s="151"/>
      <c r="BG188" s="151"/>
      <c r="BH188" s="151"/>
    </row>
    <row r="189" spans="1:60" outlineLevel="1" x14ac:dyDescent="0.2">
      <c r="A189" s="152">
        <v>52</v>
      </c>
      <c r="B189" s="159" t="s">
        <v>284</v>
      </c>
      <c r="C189" s="188" t="s">
        <v>285</v>
      </c>
      <c r="D189" s="161" t="s">
        <v>188</v>
      </c>
      <c r="E189" s="165">
        <v>10.050850000000001</v>
      </c>
      <c r="F189" s="167">
        <f t="shared" si="17"/>
        <v>0</v>
      </c>
      <c r="G189" s="168">
        <f t="shared" si="18"/>
        <v>0</v>
      </c>
      <c r="H189" s="168"/>
      <c r="I189" s="168">
        <f t="shared" si="19"/>
        <v>0</v>
      </c>
      <c r="J189" s="168"/>
      <c r="K189" s="168">
        <f t="shared" si="20"/>
        <v>0</v>
      </c>
      <c r="L189" s="168">
        <v>21</v>
      </c>
      <c r="M189" s="168">
        <f t="shared" si="21"/>
        <v>0</v>
      </c>
      <c r="N189" s="161">
        <v>0</v>
      </c>
      <c r="O189" s="161">
        <f t="shared" si="22"/>
        <v>0</v>
      </c>
      <c r="P189" s="161">
        <v>0</v>
      </c>
      <c r="Q189" s="161">
        <f t="shared" si="23"/>
        <v>0</v>
      </c>
      <c r="R189" s="161"/>
      <c r="S189" s="161"/>
      <c r="T189" s="162">
        <v>0.27700000000000002</v>
      </c>
      <c r="U189" s="161">
        <f t="shared" si="24"/>
        <v>2.78</v>
      </c>
      <c r="V189" s="151"/>
      <c r="W189" s="151"/>
      <c r="X189" s="151"/>
      <c r="Y189" s="151"/>
      <c r="Z189" s="151"/>
      <c r="AA189" s="151"/>
      <c r="AB189" s="151"/>
      <c r="AC189" s="151"/>
      <c r="AD189" s="151"/>
      <c r="AE189" s="151" t="s">
        <v>123</v>
      </c>
      <c r="AF189" s="151"/>
      <c r="AG189" s="151"/>
      <c r="AH189" s="151"/>
      <c r="AI189" s="151"/>
      <c r="AJ189" s="151"/>
      <c r="AK189" s="151"/>
      <c r="AL189" s="151"/>
      <c r="AM189" s="151"/>
      <c r="AN189" s="151"/>
      <c r="AO189" s="151"/>
      <c r="AP189" s="151"/>
      <c r="AQ189" s="151"/>
      <c r="AR189" s="151"/>
      <c r="AS189" s="151"/>
      <c r="AT189" s="151"/>
      <c r="AU189" s="151"/>
      <c r="AV189" s="151"/>
      <c r="AW189" s="151"/>
      <c r="AX189" s="151"/>
      <c r="AY189" s="151"/>
      <c r="AZ189" s="151"/>
      <c r="BA189" s="151"/>
      <c r="BB189" s="151"/>
      <c r="BC189" s="151"/>
      <c r="BD189" s="151"/>
      <c r="BE189" s="151"/>
      <c r="BF189" s="151"/>
      <c r="BG189" s="151"/>
      <c r="BH189" s="151"/>
    </row>
    <row r="190" spans="1:60" outlineLevel="1" x14ac:dyDescent="0.2">
      <c r="A190" s="152">
        <v>53</v>
      </c>
      <c r="B190" s="159" t="s">
        <v>286</v>
      </c>
      <c r="C190" s="188" t="s">
        <v>287</v>
      </c>
      <c r="D190" s="161" t="s">
        <v>188</v>
      </c>
      <c r="E190" s="165">
        <v>10.050850000000001</v>
      </c>
      <c r="F190" s="167">
        <f t="shared" si="17"/>
        <v>0</v>
      </c>
      <c r="G190" s="168">
        <f t="shared" si="18"/>
        <v>0</v>
      </c>
      <c r="H190" s="168"/>
      <c r="I190" s="168">
        <f t="shared" si="19"/>
        <v>0</v>
      </c>
      <c r="J190" s="168"/>
      <c r="K190" s="168">
        <f t="shared" si="20"/>
        <v>0</v>
      </c>
      <c r="L190" s="168">
        <v>21</v>
      </c>
      <c r="M190" s="168">
        <f t="shared" si="21"/>
        <v>0</v>
      </c>
      <c r="N190" s="161">
        <v>0</v>
      </c>
      <c r="O190" s="161">
        <f t="shared" si="22"/>
        <v>0</v>
      </c>
      <c r="P190" s="161">
        <v>0</v>
      </c>
      <c r="Q190" s="161">
        <f t="shared" si="23"/>
        <v>0</v>
      </c>
      <c r="R190" s="161"/>
      <c r="S190" s="161"/>
      <c r="T190" s="162">
        <v>0.49</v>
      </c>
      <c r="U190" s="161">
        <f t="shared" si="24"/>
        <v>4.92</v>
      </c>
      <c r="V190" s="151"/>
      <c r="W190" s="151"/>
      <c r="X190" s="151"/>
      <c r="Y190" s="151"/>
      <c r="Z190" s="151"/>
      <c r="AA190" s="151"/>
      <c r="AB190" s="151"/>
      <c r="AC190" s="151"/>
      <c r="AD190" s="151"/>
      <c r="AE190" s="151" t="s">
        <v>123</v>
      </c>
      <c r="AF190" s="151"/>
      <c r="AG190" s="151"/>
      <c r="AH190" s="151"/>
      <c r="AI190" s="151"/>
      <c r="AJ190" s="151"/>
      <c r="AK190" s="151"/>
      <c r="AL190" s="151"/>
      <c r="AM190" s="151"/>
      <c r="AN190" s="151"/>
      <c r="AO190" s="151"/>
      <c r="AP190" s="151"/>
      <c r="AQ190" s="151"/>
      <c r="AR190" s="151"/>
      <c r="AS190" s="151"/>
      <c r="AT190" s="151"/>
      <c r="AU190" s="151"/>
      <c r="AV190" s="151"/>
      <c r="AW190" s="151"/>
      <c r="AX190" s="151"/>
      <c r="AY190" s="151"/>
      <c r="AZ190" s="151"/>
      <c r="BA190" s="151"/>
      <c r="BB190" s="151"/>
      <c r="BC190" s="151"/>
      <c r="BD190" s="151"/>
      <c r="BE190" s="151"/>
      <c r="BF190" s="151"/>
      <c r="BG190" s="151"/>
      <c r="BH190" s="151"/>
    </row>
    <row r="191" spans="1:60" outlineLevel="1" x14ac:dyDescent="0.2">
      <c r="A191" s="152">
        <v>54</v>
      </c>
      <c r="B191" s="159" t="s">
        <v>288</v>
      </c>
      <c r="C191" s="188" t="s">
        <v>289</v>
      </c>
      <c r="D191" s="161" t="s">
        <v>188</v>
      </c>
      <c r="E191" s="165">
        <v>100.50852</v>
      </c>
      <c r="F191" s="167">
        <f t="shared" si="17"/>
        <v>0</v>
      </c>
      <c r="G191" s="168">
        <f t="shared" si="18"/>
        <v>0</v>
      </c>
      <c r="H191" s="168"/>
      <c r="I191" s="168">
        <f t="shared" si="19"/>
        <v>0</v>
      </c>
      <c r="J191" s="168"/>
      <c r="K191" s="168">
        <f t="shared" si="20"/>
        <v>0</v>
      </c>
      <c r="L191" s="168">
        <v>21</v>
      </c>
      <c r="M191" s="168">
        <f t="shared" si="21"/>
        <v>0</v>
      </c>
      <c r="N191" s="161">
        <v>0</v>
      </c>
      <c r="O191" s="161">
        <f t="shared" si="22"/>
        <v>0</v>
      </c>
      <c r="P191" s="161">
        <v>0</v>
      </c>
      <c r="Q191" s="161">
        <f t="shared" si="23"/>
        <v>0</v>
      </c>
      <c r="R191" s="161"/>
      <c r="S191" s="161"/>
      <c r="T191" s="162">
        <v>0</v>
      </c>
      <c r="U191" s="161">
        <f t="shared" si="24"/>
        <v>0</v>
      </c>
      <c r="V191" s="151"/>
      <c r="W191" s="151"/>
      <c r="X191" s="151"/>
      <c r="Y191" s="151"/>
      <c r="Z191" s="151"/>
      <c r="AA191" s="151"/>
      <c r="AB191" s="151"/>
      <c r="AC191" s="151"/>
      <c r="AD191" s="151"/>
      <c r="AE191" s="151" t="s">
        <v>123</v>
      </c>
      <c r="AF191" s="151"/>
      <c r="AG191" s="151"/>
      <c r="AH191" s="151"/>
      <c r="AI191" s="151"/>
      <c r="AJ191" s="151"/>
      <c r="AK191" s="151"/>
      <c r="AL191" s="151"/>
      <c r="AM191" s="151"/>
      <c r="AN191" s="151"/>
      <c r="AO191" s="151"/>
      <c r="AP191" s="151"/>
      <c r="AQ191" s="151"/>
      <c r="AR191" s="151"/>
      <c r="AS191" s="151"/>
      <c r="AT191" s="151"/>
      <c r="AU191" s="151"/>
      <c r="AV191" s="151"/>
      <c r="AW191" s="151"/>
      <c r="AX191" s="151"/>
      <c r="AY191" s="151"/>
      <c r="AZ191" s="151"/>
      <c r="BA191" s="151"/>
      <c r="BB191" s="151"/>
      <c r="BC191" s="151"/>
      <c r="BD191" s="151"/>
      <c r="BE191" s="151"/>
      <c r="BF191" s="151"/>
      <c r="BG191" s="151"/>
      <c r="BH191" s="151"/>
    </row>
    <row r="192" spans="1:60" outlineLevel="1" x14ac:dyDescent="0.2">
      <c r="A192" s="152">
        <v>55</v>
      </c>
      <c r="B192" s="159" t="s">
        <v>290</v>
      </c>
      <c r="C192" s="188" t="s">
        <v>291</v>
      </c>
      <c r="D192" s="161" t="s">
        <v>188</v>
      </c>
      <c r="E192" s="165">
        <v>10.050850000000001</v>
      </c>
      <c r="F192" s="167">
        <f t="shared" si="17"/>
        <v>0</v>
      </c>
      <c r="G192" s="168">
        <f t="shared" si="18"/>
        <v>0</v>
      </c>
      <c r="H192" s="168"/>
      <c r="I192" s="168">
        <f t="shared" si="19"/>
        <v>0</v>
      </c>
      <c r="J192" s="168"/>
      <c r="K192" s="168">
        <f t="shared" si="20"/>
        <v>0</v>
      </c>
      <c r="L192" s="168">
        <v>21</v>
      </c>
      <c r="M192" s="168">
        <f t="shared" si="21"/>
        <v>0</v>
      </c>
      <c r="N192" s="161">
        <v>0</v>
      </c>
      <c r="O192" s="161">
        <f t="shared" si="22"/>
        <v>0</v>
      </c>
      <c r="P192" s="161">
        <v>0</v>
      </c>
      <c r="Q192" s="161">
        <f t="shared" si="23"/>
        <v>0</v>
      </c>
      <c r="R192" s="161"/>
      <c r="S192" s="161"/>
      <c r="T192" s="162">
        <v>0.94199999999999995</v>
      </c>
      <c r="U192" s="161">
        <f t="shared" si="24"/>
        <v>9.4700000000000006</v>
      </c>
      <c r="V192" s="151"/>
      <c r="W192" s="151"/>
      <c r="X192" s="151"/>
      <c r="Y192" s="151"/>
      <c r="Z192" s="151"/>
      <c r="AA192" s="151"/>
      <c r="AB192" s="151"/>
      <c r="AC192" s="151"/>
      <c r="AD192" s="151"/>
      <c r="AE192" s="151" t="s">
        <v>123</v>
      </c>
      <c r="AF192" s="151"/>
      <c r="AG192" s="151"/>
      <c r="AH192" s="151"/>
      <c r="AI192" s="151"/>
      <c r="AJ192" s="151"/>
      <c r="AK192" s="151"/>
      <c r="AL192" s="151"/>
      <c r="AM192" s="151"/>
      <c r="AN192" s="151"/>
      <c r="AO192" s="151"/>
      <c r="AP192" s="151"/>
      <c r="AQ192" s="151"/>
      <c r="AR192" s="151"/>
      <c r="AS192" s="151"/>
      <c r="AT192" s="151"/>
      <c r="AU192" s="151"/>
      <c r="AV192" s="151"/>
      <c r="AW192" s="151"/>
      <c r="AX192" s="151"/>
      <c r="AY192" s="151"/>
      <c r="AZ192" s="151"/>
      <c r="BA192" s="151"/>
      <c r="BB192" s="151"/>
      <c r="BC192" s="151"/>
      <c r="BD192" s="151"/>
      <c r="BE192" s="151"/>
      <c r="BF192" s="151"/>
      <c r="BG192" s="151"/>
      <c r="BH192" s="151"/>
    </row>
    <row r="193" spans="1:60" outlineLevel="1" x14ac:dyDescent="0.2">
      <c r="A193" s="152">
        <v>56</v>
      </c>
      <c r="B193" s="159" t="s">
        <v>292</v>
      </c>
      <c r="C193" s="188" t="s">
        <v>293</v>
      </c>
      <c r="D193" s="161" t="s">
        <v>188</v>
      </c>
      <c r="E193" s="165">
        <v>40.203409999999998</v>
      </c>
      <c r="F193" s="167">
        <f t="shared" si="17"/>
        <v>0</v>
      </c>
      <c r="G193" s="168">
        <f t="shared" si="18"/>
        <v>0</v>
      </c>
      <c r="H193" s="168"/>
      <c r="I193" s="168">
        <f t="shared" si="19"/>
        <v>0</v>
      </c>
      <c r="J193" s="168"/>
      <c r="K193" s="168">
        <f t="shared" si="20"/>
        <v>0</v>
      </c>
      <c r="L193" s="168">
        <v>21</v>
      </c>
      <c r="M193" s="168">
        <f t="shared" si="21"/>
        <v>0</v>
      </c>
      <c r="N193" s="161">
        <v>0</v>
      </c>
      <c r="O193" s="161">
        <f t="shared" si="22"/>
        <v>0</v>
      </c>
      <c r="P193" s="161">
        <v>0</v>
      </c>
      <c r="Q193" s="161">
        <f t="shared" si="23"/>
        <v>0</v>
      </c>
      <c r="R193" s="161"/>
      <c r="S193" s="161"/>
      <c r="T193" s="162">
        <v>0.105</v>
      </c>
      <c r="U193" s="161">
        <f t="shared" si="24"/>
        <v>4.22</v>
      </c>
      <c r="V193" s="151"/>
      <c r="W193" s="151"/>
      <c r="X193" s="151"/>
      <c r="Y193" s="151"/>
      <c r="Z193" s="151"/>
      <c r="AA193" s="151"/>
      <c r="AB193" s="151"/>
      <c r="AC193" s="151"/>
      <c r="AD193" s="151"/>
      <c r="AE193" s="151" t="s">
        <v>123</v>
      </c>
      <c r="AF193" s="151"/>
      <c r="AG193" s="151"/>
      <c r="AH193" s="151"/>
      <c r="AI193" s="151"/>
      <c r="AJ193" s="151"/>
      <c r="AK193" s="151"/>
      <c r="AL193" s="151"/>
      <c r="AM193" s="151"/>
      <c r="AN193" s="151"/>
      <c r="AO193" s="151"/>
      <c r="AP193" s="151"/>
      <c r="AQ193" s="151"/>
      <c r="AR193" s="151"/>
      <c r="AS193" s="151"/>
      <c r="AT193" s="151"/>
      <c r="AU193" s="151"/>
      <c r="AV193" s="151"/>
      <c r="AW193" s="151"/>
      <c r="AX193" s="151"/>
      <c r="AY193" s="151"/>
      <c r="AZ193" s="151"/>
      <c r="BA193" s="151"/>
      <c r="BB193" s="151"/>
      <c r="BC193" s="151"/>
      <c r="BD193" s="151"/>
      <c r="BE193" s="151"/>
      <c r="BF193" s="151"/>
      <c r="BG193" s="151"/>
      <c r="BH193" s="151"/>
    </row>
    <row r="194" spans="1:60" ht="22.5" outlineLevel="1" x14ac:dyDescent="0.2">
      <c r="A194" s="152">
        <v>57</v>
      </c>
      <c r="B194" s="159" t="s">
        <v>294</v>
      </c>
      <c r="C194" s="188" t="s">
        <v>295</v>
      </c>
      <c r="D194" s="161" t="s">
        <v>188</v>
      </c>
      <c r="E194" s="165">
        <v>10.050850000000001</v>
      </c>
      <c r="F194" s="167">
        <f t="shared" si="17"/>
        <v>0</v>
      </c>
      <c r="G194" s="168">
        <f t="shared" si="18"/>
        <v>0</v>
      </c>
      <c r="H194" s="168"/>
      <c r="I194" s="168">
        <f t="shared" si="19"/>
        <v>0</v>
      </c>
      <c r="J194" s="168"/>
      <c r="K194" s="168">
        <f t="shared" si="20"/>
        <v>0</v>
      </c>
      <c r="L194" s="168">
        <v>21</v>
      </c>
      <c r="M194" s="168">
        <f t="shared" si="21"/>
        <v>0</v>
      </c>
      <c r="N194" s="161">
        <v>0</v>
      </c>
      <c r="O194" s="161">
        <f t="shared" si="22"/>
        <v>0</v>
      </c>
      <c r="P194" s="161">
        <v>0</v>
      </c>
      <c r="Q194" s="161">
        <f t="shared" si="23"/>
        <v>0</v>
      </c>
      <c r="R194" s="161"/>
      <c r="S194" s="161"/>
      <c r="T194" s="162">
        <v>0</v>
      </c>
      <c r="U194" s="161">
        <f t="shared" si="24"/>
        <v>0</v>
      </c>
      <c r="V194" s="151"/>
      <c r="W194" s="151"/>
      <c r="X194" s="151"/>
      <c r="Y194" s="151"/>
      <c r="Z194" s="151"/>
      <c r="AA194" s="151"/>
      <c r="AB194" s="151"/>
      <c r="AC194" s="151"/>
      <c r="AD194" s="151"/>
      <c r="AE194" s="151" t="s">
        <v>123</v>
      </c>
      <c r="AF194" s="151"/>
      <c r="AG194" s="151"/>
      <c r="AH194" s="151"/>
      <c r="AI194" s="151"/>
      <c r="AJ194" s="151"/>
      <c r="AK194" s="151"/>
      <c r="AL194" s="151"/>
      <c r="AM194" s="151"/>
      <c r="AN194" s="151"/>
      <c r="AO194" s="151"/>
      <c r="AP194" s="151"/>
      <c r="AQ194" s="151"/>
      <c r="AR194" s="151"/>
      <c r="AS194" s="151"/>
      <c r="AT194" s="151"/>
      <c r="AU194" s="151"/>
      <c r="AV194" s="151"/>
      <c r="AW194" s="151"/>
      <c r="AX194" s="151"/>
      <c r="AY194" s="151"/>
      <c r="AZ194" s="151"/>
      <c r="BA194" s="151"/>
      <c r="BB194" s="151"/>
      <c r="BC194" s="151"/>
      <c r="BD194" s="151"/>
      <c r="BE194" s="151"/>
      <c r="BF194" s="151"/>
      <c r="BG194" s="151"/>
      <c r="BH194" s="151"/>
    </row>
    <row r="195" spans="1:60" outlineLevel="1" x14ac:dyDescent="0.2">
      <c r="A195" s="152">
        <v>58</v>
      </c>
      <c r="B195" s="159" t="s">
        <v>296</v>
      </c>
      <c r="C195" s="188" t="s">
        <v>297</v>
      </c>
      <c r="D195" s="161" t="s">
        <v>188</v>
      </c>
      <c r="E195" s="165">
        <v>10.050850000000001</v>
      </c>
      <c r="F195" s="167">
        <f t="shared" si="17"/>
        <v>0</v>
      </c>
      <c r="G195" s="168">
        <f t="shared" si="18"/>
        <v>0</v>
      </c>
      <c r="H195" s="168"/>
      <c r="I195" s="168">
        <f t="shared" si="19"/>
        <v>0</v>
      </c>
      <c r="J195" s="168"/>
      <c r="K195" s="168">
        <f t="shared" si="20"/>
        <v>0</v>
      </c>
      <c r="L195" s="168">
        <v>21</v>
      </c>
      <c r="M195" s="168">
        <f t="shared" si="21"/>
        <v>0</v>
      </c>
      <c r="N195" s="161">
        <v>0</v>
      </c>
      <c r="O195" s="161">
        <f t="shared" si="22"/>
        <v>0</v>
      </c>
      <c r="P195" s="161">
        <v>0</v>
      </c>
      <c r="Q195" s="161">
        <f t="shared" si="23"/>
        <v>0</v>
      </c>
      <c r="R195" s="161"/>
      <c r="S195" s="161"/>
      <c r="T195" s="162">
        <v>6.0000000000000001E-3</v>
      </c>
      <c r="U195" s="161">
        <f t="shared" si="24"/>
        <v>0.06</v>
      </c>
      <c r="V195" s="151"/>
      <c r="W195" s="151"/>
      <c r="X195" s="151"/>
      <c r="Y195" s="151"/>
      <c r="Z195" s="151"/>
      <c r="AA195" s="151"/>
      <c r="AB195" s="151"/>
      <c r="AC195" s="151"/>
      <c r="AD195" s="151"/>
      <c r="AE195" s="151" t="s">
        <v>123</v>
      </c>
      <c r="AF195" s="151"/>
      <c r="AG195" s="151"/>
      <c r="AH195" s="151"/>
      <c r="AI195" s="151"/>
      <c r="AJ195" s="151"/>
      <c r="AK195" s="151"/>
      <c r="AL195" s="151"/>
      <c r="AM195" s="151"/>
      <c r="AN195" s="151"/>
      <c r="AO195" s="151"/>
      <c r="AP195" s="151"/>
      <c r="AQ195" s="151"/>
      <c r="AR195" s="151"/>
      <c r="AS195" s="151"/>
      <c r="AT195" s="151"/>
      <c r="AU195" s="151"/>
      <c r="AV195" s="151"/>
      <c r="AW195" s="151"/>
      <c r="AX195" s="151"/>
      <c r="AY195" s="151"/>
      <c r="AZ195" s="151"/>
      <c r="BA195" s="151"/>
      <c r="BB195" s="151"/>
      <c r="BC195" s="151"/>
      <c r="BD195" s="151"/>
      <c r="BE195" s="151"/>
      <c r="BF195" s="151"/>
      <c r="BG195" s="151"/>
      <c r="BH195" s="151"/>
    </row>
    <row r="196" spans="1:60" x14ac:dyDescent="0.2">
      <c r="A196" s="153" t="s">
        <v>118</v>
      </c>
      <c r="B196" s="160" t="s">
        <v>91</v>
      </c>
      <c r="C196" s="189" t="s">
        <v>27</v>
      </c>
      <c r="D196" s="163"/>
      <c r="E196" s="166"/>
      <c r="F196" s="169"/>
      <c r="G196" s="169">
        <f>SUMIF(AE197:AE197,"&lt;&gt;NOR",G197:G197)</f>
        <v>0</v>
      </c>
      <c r="H196" s="169"/>
      <c r="I196" s="169">
        <f>SUM(I197:I197)</f>
        <v>0</v>
      </c>
      <c r="J196" s="169"/>
      <c r="K196" s="169">
        <f>SUM(K197:K197)</f>
        <v>0</v>
      </c>
      <c r="L196" s="169"/>
      <c r="M196" s="169">
        <f>SUM(M197:M197)</f>
        <v>0</v>
      </c>
      <c r="N196" s="163"/>
      <c r="O196" s="163">
        <f>SUM(O197:O197)</f>
        <v>0</v>
      </c>
      <c r="P196" s="163"/>
      <c r="Q196" s="163">
        <f>SUM(Q197:Q197)</f>
        <v>0</v>
      </c>
      <c r="R196" s="163"/>
      <c r="S196" s="163"/>
      <c r="T196" s="164"/>
      <c r="U196" s="163">
        <f>SUM(U197:U197)</f>
        <v>0</v>
      </c>
      <c r="AE196" t="s">
        <v>119</v>
      </c>
    </row>
    <row r="197" spans="1:60" outlineLevel="1" x14ac:dyDescent="0.2">
      <c r="A197" s="177">
        <v>59</v>
      </c>
      <c r="B197" s="178" t="s">
        <v>298</v>
      </c>
      <c r="C197" s="190" t="s">
        <v>299</v>
      </c>
      <c r="D197" s="179" t="s">
        <v>211</v>
      </c>
      <c r="E197" s="180">
        <v>1</v>
      </c>
      <c r="F197" s="181">
        <f>H197+J197</f>
        <v>0</v>
      </c>
      <c r="G197" s="182">
        <f>ROUND(E197*F197,2)</f>
        <v>0</v>
      </c>
      <c r="H197" s="182"/>
      <c r="I197" s="182">
        <f>ROUND(E197*H197,2)</f>
        <v>0</v>
      </c>
      <c r="J197" s="182"/>
      <c r="K197" s="182">
        <f>ROUND(E197*J197,2)</f>
        <v>0</v>
      </c>
      <c r="L197" s="182">
        <v>21</v>
      </c>
      <c r="M197" s="182">
        <f>G197*(1+L197/100)</f>
        <v>0</v>
      </c>
      <c r="N197" s="179">
        <v>0</v>
      </c>
      <c r="O197" s="179">
        <f>ROUND(E197*N197,5)</f>
        <v>0</v>
      </c>
      <c r="P197" s="179">
        <v>0</v>
      </c>
      <c r="Q197" s="179">
        <f>ROUND(E197*P197,5)</f>
        <v>0</v>
      </c>
      <c r="R197" s="179"/>
      <c r="S197" s="179"/>
      <c r="T197" s="183">
        <v>0</v>
      </c>
      <c r="U197" s="179">
        <f>ROUND(E197*T197,2)</f>
        <v>0</v>
      </c>
      <c r="V197" s="151"/>
      <c r="W197" s="151"/>
      <c r="X197" s="151"/>
      <c r="Y197" s="151"/>
      <c r="Z197" s="151"/>
      <c r="AA197" s="151"/>
      <c r="AB197" s="151"/>
      <c r="AC197" s="151"/>
      <c r="AD197" s="151"/>
      <c r="AE197" s="151" t="s">
        <v>123</v>
      </c>
      <c r="AF197" s="151"/>
      <c r="AG197" s="151"/>
      <c r="AH197" s="151"/>
      <c r="AI197" s="151"/>
      <c r="AJ197" s="151"/>
      <c r="AK197" s="151"/>
      <c r="AL197" s="151"/>
      <c r="AM197" s="151"/>
      <c r="AN197" s="151"/>
      <c r="AO197" s="151"/>
      <c r="AP197" s="151"/>
      <c r="AQ197" s="151"/>
      <c r="AR197" s="151"/>
      <c r="AS197" s="151"/>
      <c r="AT197" s="151"/>
      <c r="AU197" s="151"/>
      <c r="AV197" s="151"/>
      <c r="AW197" s="151"/>
      <c r="AX197" s="151"/>
      <c r="AY197" s="151"/>
      <c r="AZ197" s="151"/>
      <c r="BA197" s="151"/>
      <c r="BB197" s="151"/>
      <c r="BC197" s="151"/>
      <c r="BD197" s="151"/>
      <c r="BE197" s="151"/>
      <c r="BF197" s="151"/>
      <c r="BG197" s="151"/>
      <c r="BH197" s="151"/>
    </row>
    <row r="198" spans="1:60" x14ac:dyDescent="0.2">
      <c r="A198" s="6"/>
      <c r="B198" s="7" t="s">
        <v>302</v>
      </c>
      <c r="C198" s="191" t="s">
        <v>302</v>
      </c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AC198">
        <v>12</v>
      </c>
      <c r="AD198">
        <v>21</v>
      </c>
    </row>
    <row r="199" spans="1:60" x14ac:dyDescent="0.2">
      <c r="A199" s="184"/>
      <c r="B199" s="185" t="s">
        <v>28</v>
      </c>
      <c r="C199" s="192" t="s">
        <v>302</v>
      </c>
      <c r="D199" s="186"/>
      <c r="E199" s="186"/>
      <c r="F199" s="186"/>
      <c r="G199" s="187">
        <f>G8+G11+G15+G22+G25+G37+G80+G82+G111+G115+G117+G130+G134+G150+G172+G185+G187+G196</f>
        <v>0</v>
      </c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AC199">
        <f>SUMIF(L7:L197,AC198,G7:G197)</f>
        <v>0</v>
      </c>
      <c r="AD199">
        <f>SUMIF(L7:L197,AD198,G7:G197)</f>
        <v>0</v>
      </c>
      <c r="AE199" t="s">
        <v>303</v>
      </c>
    </row>
    <row r="200" spans="1:60" x14ac:dyDescent="0.2">
      <c r="A200" s="6"/>
      <c r="B200" s="7" t="s">
        <v>302</v>
      </c>
      <c r="C200" s="191" t="s">
        <v>302</v>
      </c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spans="1:60" x14ac:dyDescent="0.2">
      <c r="A201" s="6"/>
      <c r="B201" s="7" t="s">
        <v>302</v>
      </c>
      <c r="C201" s="191" t="s">
        <v>302</v>
      </c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spans="1:60" x14ac:dyDescent="0.2">
      <c r="A202" s="252" t="s">
        <v>304</v>
      </c>
      <c r="B202" s="252"/>
      <c r="C202" s="253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spans="1:60" x14ac:dyDescent="0.2">
      <c r="A203" s="254"/>
      <c r="B203" s="255"/>
      <c r="C203" s="256"/>
      <c r="D203" s="255"/>
      <c r="E203" s="255"/>
      <c r="F203" s="255"/>
      <c r="G203" s="257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AE203" t="s">
        <v>305</v>
      </c>
    </row>
    <row r="204" spans="1:60" x14ac:dyDescent="0.2">
      <c r="A204" s="258"/>
      <c r="B204" s="259"/>
      <c r="C204" s="260"/>
      <c r="D204" s="259"/>
      <c r="E204" s="259"/>
      <c r="F204" s="259"/>
      <c r="G204" s="261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:60" x14ac:dyDescent="0.2">
      <c r="A205" s="258"/>
      <c r="B205" s="259"/>
      <c r="C205" s="260"/>
      <c r="D205" s="259"/>
      <c r="E205" s="259"/>
      <c r="F205" s="259"/>
      <c r="G205" s="261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spans="1:60" x14ac:dyDescent="0.2">
      <c r="A206" s="258"/>
      <c r="B206" s="259"/>
      <c r="C206" s="260"/>
      <c r="D206" s="259"/>
      <c r="E206" s="259"/>
      <c r="F206" s="259"/>
      <c r="G206" s="261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spans="1:60" x14ac:dyDescent="0.2">
      <c r="A207" s="262"/>
      <c r="B207" s="263"/>
      <c r="C207" s="264"/>
      <c r="D207" s="263"/>
      <c r="E207" s="263"/>
      <c r="F207" s="263"/>
      <c r="G207" s="265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spans="1:60" x14ac:dyDescent="0.2">
      <c r="A208" s="6"/>
      <c r="B208" s="7" t="s">
        <v>302</v>
      </c>
      <c r="C208" s="191" t="s">
        <v>302</v>
      </c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3:31" x14ac:dyDescent="0.2">
      <c r="C209" s="193"/>
      <c r="AE209" t="s">
        <v>306</v>
      </c>
    </row>
  </sheetData>
  <mergeCells count="119">
    <mergeCell ref="C14:G14"/>
    <mergeCell ref="C17:G17"/>
    <mergeCell ref="C18:G18"/>
    <mergeCell ref="C24:G24"/>
    <mergeCell ref="C27:G27"/>
    <mergeCell ref="C28:G28"/>
    <mergeCell ref="A1:G1"/>
    <mergeCell ref="C2:G2"/>
    <mergeCell ref="C3:G3"/>
    <mergeCell ref="C4:G4"/>
    <mergeCell ref="C10:G10"/>
    <mergeCell ref="C13:G13"/>
    <mergeCell ref="C35:G35"/>
    <mergeCell ref="C36:G36"/>
    <mergeCell ref="C39:G39"/>
    <mergeCell ref="C40:G40"/>
    <mergeCell ref="C43:G43"/>
    <mergeCell ref="C44:G44"/>
    <mergeCell ref="C29:G29"/>
    <mergeCell ref="C30:G30"/>
    <mergeCell ref="C31:G31"/>
    <mergeCell ref="C32:G32"/>
    <mergeCell ref="C33:G33"/>
    <mergeCell ref="C34:G34"/>
    <mergeCell ref="C51:G51"/>
    <mergeCell ref="C52:G52"/>
    <mergeCell ref="C54:G54"/>
    <mergeCell ref="C55:G55"/>
    <mergeCell ref="C56:G56"/>
    <mergeCell ref="C57:G57"/>
    <mergeCell ref="C45:G45"/>
    <mergeCell ref="C46:G46"/>
    <mergeCell ref="C47:G47"/>
    <mergeCell ref="C48:G48"/>
    <mergeCell ref="C49:G49"/>
    <mergeCell ref="C50:G50"/>
    <mergeCell ref="C66:G66"/>
    <mergeCell ref="C67:G67"/>
    <mergeCell ref="C69:G69"/>
    <mergeCell ref="C70:G70"/>
    <mergeCell ref="C71:G71"/>
    <mergeCell ref="C72:G72"/>
    <mergeCell ref="C58:G58"/>
    <mergeCell ref="C59:G59"/>
    <mergeCell ref="C60:G60"/>
    <mergeCell ref="C61:G61"/>
    <mergeCell ref="C62:G62"/>
    <mergeCell ref="C63:G63"/>
    <mergeCell ref="C85:G85"/>
    <mergeCell ref="C86:G86"/>
    <mergeCell ref="C87:G87"/>
    <mergeCell ref="C88:G88"/>
    <mergeCell ref="C89:G89"/>
    <mergeCell ref="C90:G90"/>
    <mergeCell ref="C73:G73"/>
    <mergeCell ref="C74:G74"/>
    <mergeCell ref="C75:G75"/>
    <mergeCell ref="C76:G76"/>
    <mergeCell ref="C79:G79"/>
    <mergeCell ref="C84:G84"/>
    <mergeCell ref="C98:G98"/>
    <mergeCell ref="C99:G99"/>
    <mergeCell ref="C100:G100"/>
    <mergeCell ref="C101:G101"/>
    <mergeCell ref="C102:G102"/>
    <mergeCell ref="C103:G103"/>
    <mergeCell ref="C91:G91"/>
    <mergeCell ref="C92:G92"/>
    <mergeCell ref="C93:G93"/>
    <mergeCell ref="C94:G94"/>
    <mergeCell ref="C95:G95"/>
    <mergeCell ref="C96:G96"/>
    <mergeCell ref="C114:G114"/>
    <mergeCell ref="C132:G132"/>
    <mergeCell ref="C137:G137"/>
    <mergeCell ref="C138:G138"/>
    <mergeCell ref="C139:G139"/>
    <mergeCell ref="C140:G140"/>
    <mergeCell ref="C104:G104"/>
    <mergeCell ref="C105:G105"/>
    <mergeCell ref="C106:G106"/>
    <mergeCell ref="C107:G107"/>
    <mergeCell ref="C109:G109"/>
    <mergeCell ref="C113:G113"/>
    <mergeCell ref="C148:G148"/>
    <mergeCell ref="C153:G153"/>
    <mergeCell ref="C154:G154"/>
    <mergeCell ref="C155:G155"/>
    <mergeCell ref="C156:G156"/>
    <mergeCell ref="C157:G157"/>
    <mergeCell ref="C141:G141"/>
    <mergeCell ref="C142:G142"/>
    <mergeCell ref="C143:G143"/>
    <mergeCell ref="C144:G144"/>
    <mergeCell ref="C145:G145"/>
    <mergeCell ref="C146:G146"/>
    <mergeCell ref="C164:G164"/>
    <mergeCell ref="C165:G165"/>
    <mergeCell ref="C166:G166"/>
    <mergeCell ref="C167:G167"/>
    <mergeCell ref="C170:G170"/>
    <mergeCell ref="C175:G175"/>
    <mergeCell ref="C158:G158"/>
    <mergeCell ref="C159:G159"/>
    <mergeCell ref="C160:G160"/>
    <mergeCell ref="C161:G161"/>
    <mergeCell ref="C162:G162"/>
    <mergeCell ref="C163:G163"/>
    <mergeCell ref="C182:G182"/>
    <mergeCell ref="C183:G183"/>
    <mergeCell ref="C184:G184"/>
    <mergeCell ref="A202:C202"/>
    <mergeCell ref="A203:G207"/>
    <mergeCell ref="C176:G176"/>
    <mergeCell ref="C177:G177"/>
    <mergeCell ref="C178:G178"/>
    <mergeCell ref="C179:G179"/>
    <mergeCell ref="C180:G180"/>
    <mergeCell ref="C181:G181"/>
  </mergeCells>
  <pageMargins left="0.39370078740157499" right="0.19685039370078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091C236A13C54884B6E2998DA00409" ma:contentTypeVersion="0" ma:contentTypeDescription="Vytvoří nový dokument" ma:contentTypeScope="" ma:versionID="7dcceb99cd3de54d9a86954022e206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2e859ab3f162ac39b5a50c9082783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5B8CB5-AA96-4242-BA66-B835DA3D33B2}"/>
</file>

<file path=customXml/itemProps2.xml><?xml version="1.0" encoding="utf-8"?>
<ds:datastoreItem xmlns:ds="http://schemas.openxmlformats.org/officeDocument/2006/customXml" ds:itemID="{466BF49C-BDD9-4A18-931C-01C14E8711DF}"/>
</file>

<file path=customXml/itemProps3.xml><?xml version="1.0" encoding="utf-8"?>
<ds:datastoreItem xmlns:ds="http://schemas.openxmlformats.org/officeDocument/2006/customXml" ds:itemID="{1D5AE453-82A9-4339-87C0-3C8EBAFB3B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Kouřil</dc:creator>
  <cp:lastModifiedBy>Radim Frajt</cp:lastModifiedBy>
  <cp:lastPrinted>2014-02-28T09:52:57Z</cp:lastPrinted>
  <dcterms:created xsi:type="dcterms:W3CDTF">2009-04-08T07:15:50Z</dcterms:created>
  <dcterms:modified xsi:type="dcterms:W3CDTF">2025-04-29T06:40:16Z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0x0101003A091C236A13C54884B6E2998DA00409</vt:lpwstr>
  </property>
</Properties>
</file>