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necna\Desktop\STŘEDISKA\ZAKÁZKY 2024\Rondo\Oprava sprch\"/>
    </mc:Choice>
  </mc:AlternateContent>
  <xr:revisionPtr revIDLastSave="0" documentId="13_ncr:1_{6F7FB551-EC9B-47AC-9C72-857B03AC73FB}" xr6:coauthVersionLast="47" xr6:coauthVersionMax="47" xr10:uidLastSave="{00000000-0000-0000-0000-000000000000}"/>
  <bookViews>
    <workbookView xWindow="-110" yWindow="-110" windowWidth="38620" windowHeight="21220" activeTab="4" xr2:uid="{00000000-000D-0000-FFFF-FFFF00000000}"/>
  </bookViews>
  <sheets>
    <sheet name="Stavba" sheetId="1" r:id="rId1"/>
    <sheet name="VzorPolozky" sheetId="10" state="hidden" r:id="rId2"/>
    <sheet name="01 1-099-1-101 Pol" sheetId="12" r:id="rId3"/>
    <sheet name="01 1-103-1-105 Pol" sheetId="13" r:id="rId4"/>
    <sheet name="01 1-125a Pol" sheetId="14" r:id="rId5"/>
  </sheets>
  <externalReferences>
    <externalReference r:id="rId6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1-099-1-101 Pol'!$1:$7</definedName>
    <definedName name="_xlnm.Print_Titles" localSheetId="3">'01 1-103-1-105 Pol'!$1:$7</definedName>
    <definedName name="_xlnm.Print_Titles" localSheetId="4">'01 1-125a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1-099-1-101 Pol'!$A$1:$Y$182</definedName>
    <definedName name="_xlnm.Print_Area" localSheetId="3">'01 1-103-1-105 Pol'!$A$1:$Y$183</definedName>
    <definedName name="_xlnm.Print_Area" localSheetId="4">'01 1-125a Pol'!$A$1:$Y$131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0" i="13" l="1"/>
  <c r="G120" i="12"/>
  <c r="G9" i="14"/>
  <c r="G8" i="14" s="1"/>
  <c r="I9" i="14"/>
  <c r="K9" i="14"/>
  <c r="O9" i="14"/>
  <c r="Q9" i="14"/>
  <c r="Q8" i="14" s="1"/>
  <c r="V9" i="14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4" i="14"/>
  <c r="G13" i="14" s="1"/>
  <c r="I14" i="14"/>
  <c r="K14" i="14"/>
  <c r="O14" i="14"/>
  <c r="Q14" i="14"/>
  <c r="V14" i="14"/>
  <c r="G18" i="14"/>
  <c r="I18" i="14"/>
  <c r="K18" i="14"/>
  <c r="M18" i="14"/>
  <c r="O18" i="14"/>
  <c r="Q18" i="14"/>
  <c r="V18" i="14"/>
  <c r="G22" i="14"/>
  <c r="I22" i="14"/>
  <c r="K22" i="14"/>
  <c r="M22" i="14"/>
  <c r="O22" i="14"/>
  <c r="Q22" i="14"/>
  <c r="V22" i="14"/>
  <c r="V13" i="14" s="1"/>
  <c r="G24" i="14"/>
  <c r="M24" i="14" s="1"/>
  <c r="I24" i="14"/>
  <c r="K24" i="14"/>
  <c r="O24" i="14"/>
  <c r="Q24" i="14"/>
  <c r="V24" i="14"/>
  <c r="G28" i="14"/>
  <c r="M28" i="14" s="1"/>
  <c r="I28" i="14"/>
  <c r="K28" i="14"/>
  <c r="O28" i="14"/>
  <c r="Q28" i="14"/>
  <c r="Q27" i="14" s="1"/>
  <c r="V28" i="14"/>
  <c r="G30" i="14"/>
  <c r="I30" i="14"/>
  <c r="K30" i="14"/>
  <c r="M30" i="14"/>
  <c r="O30" i="14"/>
  <c r="Q30" i="14"/>
  <c r="V30" i="14"/>
  <c r="G32" i="14"/>
  <c r="I32" i="14"/>
  <c r="K32" i="14"/>
  <c r="M32" i="14"/>
  <c r="O32" i="14"/>
  <c r="Q32" i="14"/>
  <c r="V32" i="14"/>
  <c r="V27" i="14" s="1"/>
  <c r="G34" i="14"/>
  <c r="G33" i="14" s="1"/>
  <c r="I34" i="14"/>
  <c r="I33" i="14" s="1"/>
  <c r="K34" i="14"/>
  <c r="K33" i="14" s="1"/>
  <c r="M34" i="14"/>
  <c r="M33" i="14" s="1"/>
  <c r="O34" i="14"/>
  <c r="O33" i="14" s="1"/>
  <c r="Q34" i="14"/>
  <c r="Q33" i="14" s="1"/>
  <c r="V34" i="14"/>
  <c r="V33" i="14" s="1"/>
  <c r="G38" i="14"/>
  <c r="G37" i="14" s="1"/>
  <c r="I38" i="14"/>
  <c r="I37" i="14" s="1"/>
  <c r="K38" i="14"/>
  <c r="K37" i="14" s="1"/>
  <c r="O38" i="14"/>
  <c r="O37" i="14" s="1"/>
  <c r="Q38" i="14"/>
  <c r="Q37" i="14" s="1"/>
  <c r="V38" i="14"/>
  <c r="V37" i="14" s="1"/>
  <c r="G41" i="14"/>
  <c r="G40" i="14" s="1"/>
  <c r="I41" i="14"/>
  <c r="K41" i="14"/>
  <c r="M41" i="14"/>
  <c r="O41" i="14"/>
  <c r="Q41" i="14"/>
  <c r="V41" i="14"/>
  <c r="G44" i="14"/>
  <c r="M44" i="14" s="1"/>
  <c r="I44" i="14"/>
  <c r="K44" i="14"/>
  <c r="O44" i="14"/>
  <c r="Q44" i="14"/>
  <c r="V44" i="14"/>
  <c r="G47" i="14"/>
  <c r="M47" i="14" s="1"/>
  <c r="I47" i="14"/>
  <c r="I40" i="14" s="1"/>
  <c r="K47" i="14"/>
  <c r="O47" i="14"/>
  <c r="Q47" i="14"/>
  <c r="V47" i="14"/>
  <c r="G50" i="14"/>
  <c r="I50" i="14"/>
  <c r="K50" i="14"/>
  <c r="M50" i="14"/>
  <c r="O50" i="14"/>
  <c r="Q50" i="14"/>
  <c r="V50" i="14"/>
  <c r="G54" i="14"/>
  <c r="G53" i="14" s="1"/>
  <c r="I54" i="14"/>
  <c r="I53" i="14" s="1"/>
  <c r="K54" i="14"/>
  <c r="K53" i="14" s="1"/>
  <c r="M54" i="14"/>
  <c r="M53" i="14" s="1"/>
  <c r="O54" i="14"/>
  <c r="O53" i="14" s="1"/>
  <c r="Q54" i="14"/>
  <c r="Q53" i="14" s="1"/>
  <c r="V54" i="14"/>
  <c r="V53" i="14" s="1"/>
  <c r="G56" i="14"/>
  <c r="I56" i="14"/>
  <c r="K56" i="14"/>
  <c r="M56" i="14"/>
  <c r="O56" i="14"/>
  <c r="Q56" i="14"/>
  <c r="V56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4" i="14"/>
  <c r="I64" i="14"/>
  <c r="K64" i="14"/>
  <c r="M64" i="14"/>
  <c r="O64" i="14"/>
  <c r="Q64" i="14"/>
  <c r="V64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9" i="14"/>
  <c r="I69" i="14"/>
  <c r="K69" i="14"/>
  <c r="M69" i="14"/>
  <c r="O69" i="14"/>
  <c r="Q69" i="14"/>
  <c r="V69" i="14"/>
  <c r="G72" i="14"/>
  <c r="I72" i="14"/>
  <c r="K72" i="14"/>
  <c r="M72" i="14"/>
  <c r="O72" i="14"/>
  <c r="Q72" i="14"/>
  <c r="V72" i="14"/>
  <c r="G74" i="14"/>
  <c r="I74" i="14"/>
  <c r="K74" i="14"/>
  <c r="K73" i="14" s="1"/>
  <c r="M74" i="14"/>
  <c r="O74" i="14"/>
  <c r="Q74" i="14"/>
  <c r="V74" i="14"/>
  <c r="V73" i="14" s="1"/>
  <c r="G75" i="14"/>
  <c r="I75" i="14"/>
  <c r="K75" i="14"/>
  <c r="M75" i="14"/>
  <c r="O75" i="14"/>
  <c r="Q75" i="14"/>
  <c r="V75" i="14"/>
  <c r="G77" i="14"/>
  <c r="G73" i="14" s="1"/>
  <c r="I77" i="14"/>
  <c r="I73" i="14" s="1"/>
  <c r="K77" i="14"/>
  <c r="O77" i="14"/>
  <c r="Q77" i="14"/>
  <c r="V77" i="14"/>
  <c r="G79" i="14"/>
  <c r="I79" i="14"/>
  <c r="K79" i="14"/>
  <c r="M79" i="14"/>
  <c r="O79" i="14"/>
  <c r="O78" i="14" s="1"/>
  <c r="Q79" i="14"/>
  <c r="V79" i="14"/>
  <c r="G80" i="14"/>
  <c r="M80" i="14" s="1"/>
  <c r="I80" i="14"/>
  <c r="K80" i="14"/>
  <c r="O80" i="14"/>
  <c r="Q80" i="14"/>
  <c r="V80" i="14"/>
  <c r="G81" i="14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M83" i="14" s="1"/>
  <c r="I83" i="14"/>
  <c r="K83" i="14"/>
  <c r="O83" i="14"/>
  <c r="Q83" i="14"/>
  <c r="Q78" i="14" s="1"/>
  <c r="V83" i="14"/>
  <c r="G85" i="14"/>
  <c r="I85" i="14"/>
  <c r="K85" i="14"/>
  <c r="K84" i="14" s="1"/>
  <c r="M85" i="14"/>
  <c r="O85" i="14"/>
  <c r="Q85" i="14"/>
  <c r="V85" i="14"/>
  <c r="G86" i="14"/>
  <c r="I86" i="14"/>
  <c r="K86" i="14"/>
  <c r="M86" i="14"/>
  <c r="O86" i="14"/>
  <c r="Q86" i="14"/>
  <c r="V86" i="14"/>
  <c r="G88" i="14"/>
  <c r="M88" i="14" s="1"/>
  <c r="I88" i="14"/>
  <c r="K88" i="14"/>
  <c r="O88" i="14"/>
  <c r="Q88" i="14"/>
  <c r="V88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Q93" i="14"/>
  <c r="V93" i="14"/>
  <c r="G95" i="14"/>
  <c r="M95" i="14" s="1"/>
  <c r="I95" i="14"/>
  <c r="K95" i="14"/>
  <c r="O95" i="14"/>
  <c r="Q95" i="14"/>
  <c r="V95" i="14"/>
  <c r="G97" i="14"/>
  <c r="I97" i="14"/>
  <c r="I96" i="14" s="1"/>
  <c r="K97" i="14"/>
  <c r="O97" i="14"/>
  <c r="Q97" i="14"/>
  <c r="V97" i="14"/>
  <c r="G98" i="14"/>
  <c r="I98" i="14"/>
  <c r="K98" i="14"/>
  <c r="M98" i="14"/>
  <c r="O98" i="14"/>
  <c r="Q98" i="14"/>
  <c r="V98" i="14"/>
  <c r="G101" i="14"/>
  <c r="I101" i="14"/>
  <c r="K101" i="14"/>
  <c r="M101" i="14"/>
  <c r="O101" i="14"/>
  <c r="Q101" i="14"/>
  <c r="V101" i="14"/>
  <c r="G103" i="14"/>
  <c r="M103" i="14" s="1"/>
  <c r="I103" i="14"/>
  <c r="K103" i="14"/>
  <c r="O103" i="14"/>
  <c r="Q103" i="14"/>
  <c r="V103" i="14"/>
  <c r="G104" i="14"/>
  <c r="I104" i="14"/>
  <c r="K104" i="14"/>
  <c r="M104" i="14"/>
  <c r="O104" i="14"/>
  <c r="Q104" i="14"/>
  <c r="V104" i="14"/>
  <c r="G105" i="14"/>
  <c r="M105" i="14" s="1"/>
  <c r="I105" i="14"/>
  <c r="K105" i="14"/>
  <c r="O105" i="14"/>
  <c r="Q105" i="14"/>
  <c r="V105" i="14"/>
  <c r="G107" i="14"/>
  <c r="M107" i="14" s="1"/>
  <c r="I107" i="14"/>
  <c r="K107" i="14"/>
  <c r="O107" i="14"/>
  <c r="Q107" i="14"/>
  <c r="V107" i="14"/>
  <c r="I108" i="14"/>
  <c r="G109" i="14"/>
  <c r="I109" i="14"/>
  <c r="K109" i="14"/>
  <c r="K108" i="14" s="1"/>
  <c r="M109" i="14"/>
  <c r="O109" i="14"/>
  <c r="Q109" i="14"/>
  <c r="Q108" i="14" s="1"/>
  <c r="V109" i="14"/>
  <c r="V108" i="14" s="1"/>
  <c r="G110" i="14"/>
  <c r="G108" i="14" s="1"/>
  <c r="I110" i="14"/>
  <c r="K110" i="14"/>
  <c r="M110" i="14"/>
  <c r="O110" i="14"/>
  <c r="Q110" i="14"/>
  <c r="V110" i="14"/>
  <c r="G113" i="14"/>
  <c r="G112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I115" i="14"/>
  <c r="K115" i="14"/>
  <c r="M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I117" i="14"/>
  <c r="K117" i="14"/>
  <c r="M117" i="14"/>
  <c r="O117" i="14"/>
  <c r="Q117" i="14"/>
  <c r="V117" i="14"/>
  <c r="G118" i="14"/>
  <c r="I118" i="14"/>
  <c r="K118" i="14"/>
  <c r="M118" i="14"/>
  <c r="O118" i="14"/>
  <c r="Q118" i="14"/>
  <c r="V118" i="14"/>
  <c r="G119" i="14"/>
  <c r="I119" i="14"/>
  <c r="K119" i="14"/>
  <c r="M119" i="14"/>
  <c r="O119" i="14"/>
  <c r="Q119" i="14"/>
  <c r="V119" i="14"/>
  <c r="AE121" i="14"/>
  <c r="F43" i="1" s="1"/>
  <c r="G9" i="13"/>
  <c r="M9" i="13" s="1"/>
  <c r="I9" i="13"/>
  <c r="K9" i="13"/>
  <c r="O9" i="13"/>
  <c r="Q9" i="13"/>
  <c r="V9" i="13"/>
  <c r="G10" i="13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4" i="13"/>
  <c r="I14" i="13"/>
  <c r="K14" i="13"/>
  <c r="M14" i="13"/>
  <c r="O14" i="13"/>
  <c r="Q14" i="13"/>
  <c r="V14" i="13"/>
  <c r="G24" i="13"/>
  <c r="M24" i="13" s="1"/>
  <c r="I24" i="13"/>
  <c r="K24" i="13"/>
  <c r="O24" i="13"/>
  <c r="Q24" i="13"/>
  <c r="V24" i="13"/>
  <c r="G32" i="13"/>
  <c r="M32" i="13" s="1"/>
  <c r="I32" i="13"/>
  <c r="K32" i="13"/>
  <c r="O32" i="13"/>
  <c r="Q32" i="13"/>
  <c r="V32" i="13"/>
  <c r="V13" i="13" s="1"/>
  <c r="G35" i="13"/>
  <c r="I35" i="13"/>
  <c r="K35" i="13"/>
  <c r="M35" i="13"/>
  <c r="O35" i="13"/>
  <c r="Q35" i="13"/>
  <c r="V35" i="13"/>
  <c r="V34" i="13" s="1"/>
  <c r="G37" i="13"/>
  <c r="M37" i="13" s="1"/>
  <c r="I37" i="13"/>
  <c r="K37" i="13"/>
  <c r="O37" i="13"/>
  <c r="Q37" i="13"/>
  <c r="V37" i="13"/>
  <c r="G39" i="13"/>
  <c r="M39" i="13" s="1"/>
  <c r="I39" i="13"/>
  <c r="K39" i="13"/>
  <c r="O39" i="13"/>
  <c r="Q39" i="13"/>
  <c r="V39" i="13"/>
  <c r="G41" i="13"/>
  <c r="G40" i="13" s="1"/>
  <c r="I41" i="13"/>
  <c r="I40" i="13" s="1"/>
  <c r="K41" i="13"/>
  <c r="K40" i="13" s="1"/>
  <c r="O41" i="13"/>
  <c r="O40" i="13" s="1"/>
  <c r="Q41" i="13"/>
  <c r="Q40" i="13" s="1"/>
  <c r="V41" i="13"/>
  <c r="V40" i="13" s="1"/>
  <c r="I42" i="13"/>
  <c r="G43" i="13"/>
  <c r="G42" i="13" s="1"/>
  <c r="I43" i="13"/>
  <c r="K43" i="13"/>
  <c r="K42" i="13" s="1"/>
  <c r="O43" i="13"/>
  <c r="O42" i="13" s="1"/>
  <c r="Q43" i="13"/>
  <c r="Q42" i="13" s="1"/>
  <c r="V43" i="13"/>
  <c r="V42" i="13" s="1"/>
  <c r="K46" i="13"/>
  <c r="V46" i="13"/>
  <c r="G47" i="13"/>
  <c r="G46" i="13" s="1"/>
  <c r="I47" i="13"/>
  <c r="I46" i="13" s="1"/>
  <c r="K47" i="13"/>
  <c r="O47" i="13"/>
  <c r="O46" i="13" s="1"/>
  <c r="Q47" i="13"/>
  <c r="Q46" i="13" s="1"/>
  <c r="V47" i="13"/>
  <c r="G50" i="13"/>
  <c r="M50" i="13" s="1"/>
  <c r="I50" i="13"/>
  <c r="K50" i="13"/>
  <c r="O50" i="13"/>
  <c r="Q50" i="13"/>
  <c r="V50" i="13"/>
  <c r="G52" i="13"/>
  <c r="I52" i="13"/>
  <c r="K52" i="13"/>
  <c r="M52" i="13"/>
  <c r="O52" i="13"/>
  <c r="Q52" i="13"/>
  <c r="V52" i="13"/>
  <c r="G54" i="13"/>
  <c r="I54" i="13"/>
  <c r="K54" i="13"/>
  <c r="M54" i="13"/>
  <c r="O54" i="13"/>
  <c r="O49" i="13" s="1"/>
  <c r="Q54" i="13"/>
  <c r="V54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64" i="13"/>
  <c r="M64" i="13" s="1"/>
  <c r="I64" i="13"/>
  <c r="K64" i="13"/>
  <c r="O64" i="13"/>
  <c r="Q64" i="13"/>
  <c r="V64" i="13"/>
  <c r="Q71" i="13"/>
  <c r="G72" i="13"/>
  <c r="M72" i="13" s="1"/>
  <c r="M71" i="13" s="1"/>
  <c r="I72" i="13"/>
  <c r="I71" i="13" s="1"/>
  <c r="K72" i="13"/>
  <c r="K71" i="13" s="1"/>
  <c r="O72" i="13"/>
  <c r="O71" i="13" s="1"/>
  <c r="Q72" i="13"/>
  <c r="V72" i="13"/>
  <c r="V71" i="13" s="1"/>
  <c r="G74" i="13"/>
  <c r="I74" i="13"/>
  <c r="K74" i="13"/>
  <c r="M74" i="13"/>
  <c r="O74" i="13"/>
  <c r="Q74" i="13"/>
  <c r="V74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82" i="13"/>
  <c r="M82" i="13" s="1"/>
  <c r="I82" i="13"/>
  <c r="K82" i="13"/>
  <c r="O82" i="13"/>
  <c r="Q82" i="13"/>
  <c r="V82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2" i="13"/>
  <c r="I92" i="13"/>
  <c r="K92" i="13"/>
  <c r="M92" i="13"/>
  <c r="O92" i="13"/>
  <c r="Q92" i="13"/>
  <c r="V92" i="13"/>
  <c r="G100" i="13"/>
  <c r="I100" i="13"/>
  <c r="K100" i="13"/>
  <c r="M100" i="13"/>
  <c r="O100" i="13"/>
  <c r="Q100" i="13"/>
  <c r="V100" i="13"/>
  <c r="G102" i="13"/>
  <c r="I102" i="13"/>
  <c r="K102" i="13"/>
  <c r="O102" i="13"/>
  <c r="Q102" i="13"/>
  <c r="V102" i="13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07" i="13"/>
  <c r="I107" i="13"/>
  <c r="K107" i="13"/>
  <c r="M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M109" i="13" s="1"/>
  <c r="I109" i="13"/>
  <c r="K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M112" i="13" s="1"/>
  <c r="I112" i="13"/>
  <c r="K112" i="13"/>
  <c r="O112" i="13"/>
  <c r="Q112" i="13"/>
  <c r="V112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M117" i="13" s="1"/>
  <c r="I117" i="13"/>
  <c r="K117" i="13"/>
  <c r="O117" i="13"/>
  <c r="Q117" i="13"/>
  <c r="V117" i="13"/>
  <c r="G119" i="13"/>
  <c r="I119" i="13"/>
  <c r="K119" i="13"/>
  <c r="K118" i="13" s="1"/>
  <c r="M119" i="13"/>
  <c r="O119" i="13"/>
  <c r="Q119" i="13"/>
  <c r="V119" i="13"/>
  <c r="G121" i="13"/>
  <c r="I121" i="13"/>
  <c r="K121" i="13"/>
  <c r="M121" i="13"/>
  <c r="O121" i="13"/>
  <c r="Q121" i="13"/>
  <c r="V121" i="13"/>
  <c r="G123" i="13"/>
  <c r="I123" i="13"/>
  <c r="K123" i="13"/>
  <c r="O123" i="13"/>
  <c r="Q123" i="13"/>
  <c r="V123" i="13"/>
  <c r="G124" i="13"/>
  <c r="M124" i="13" s="1"/>
  <c r="I124" i="13"/>
  <c r="K124" i="13"/>
  <c r="O124" i="13"/>
  <c r="Q124" i="13"/>
  <c r="V124" i="13"/>
  <c r="G126" i="13"/>
  <c r="M126" i="13" s="1"/>
  <c r="I126" i="13"/>
  <c r="K126" i="13"/>
  <c r="O126" i="13"/>
  <c r="Q126" i="13"/>
  <c r="V126" i="13"/>
  <c r="V122" i="13" s="1"/>
  <c r="G135" i="13"/>
  <c r="I135" i="13"/>
  <c r="K135" i="13"/>
  <c r="M135" i="13"/>
  <c r="O135" i="13"/>
  <c r="Q135" i="13"/>
  <c r="V135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0" i="13"/>
  <c r="I140" i="13"/>
  <c r="K140" i="13"/>
  <c r="M140" i="13"/>
  <c r="O140" i="13"/>
  <c r="Q140" i="13"/>
  <c r="V140" i="13"/>
  <c r="V139" i="13" s="1"/>
  <c r="G141" i="13"/>
  <c r="M141" i="13" s="1"/>
  <c r="I141" i="13"/>
  <c r="K141" i="13"/>
  <c r="O141" i="13"/>
  <c r="Q141" i="13"/>
  <c r="V141" i="13"/>
  <c r="G149" i="13"/>
  <c r="I149" i="13"/>
  <c r="K149" i="13"/>
  <c r="O149" i="13"/>
  <c r="Q149" i="13"/>
  <c r="V149" i="13"/>
  <c r="G151" i="13"/>
  <c r="I151" i="13"/>
  <c r="K151" i="13"/>
  <c r="M151" i="13"/>
  <c r="O151" i="13"/>
  <c r="Q151" i="13"/>
  <c r="V151" i="13"/>
  <c r="G152" i="13"/>
  <c r="I152" i="13"/>
  <c r="K152" i="13"/>
  <c r="M152" i="13"/>
  <c r="O152" i="13"/>
  <c r="Q152" i="13"/>
  <c r="V152" i="13"/>
  <c r="G153" i="13"/>
  <c r="I153" i="13"/>
  <c r="K153" i="13"/>
  <c r="M153" i="13"/>
  <c r="O153" i="13"/>
  <c r="Q153" i="13"/>
  <c r="V153" i="13"/>
  <c r="G155" i="13"/>
  <c r="M155" i="13" s="1"/>
  <c r="I155" i="13"/>
  <c r="K155" i="13"/>
  <c r="O155" i="13"/>
  <c r="Q155" i="13"/>
  <c r="Q139" i="13" s="1"/>
  <c r="V155" i="13"/>
  <c r="G157" i="13"/>
  <c r="G156" i="13" s="1"/>
  <c r="I157" i="13"/>
  <c r="I156" i="13" s="1"/>
  <c r="K157" i="13"/>
  <c r="K156" i="13" s="1"/>
  <c r="O157" i="13"/>
  <c r="O156" i="13" s="1"/>
  <c r="Q157" i="13"/>
  <c r="Q156" i="13" s="1"/>
  <c r="V157" i="13"/>
  <c r="V156" i="13" s="1"/>
  <c r="G161" i="13"/>
  <c r="M161" i="13" s="1"/>
  <c r="I161" i="13"/>
  <c r="K161" i="13"/>
  <c r="O161" i="13"/>
  <c r="Q161" i="13"/>
  <c r="Q160" i="13" s="1"/>
  <c r="V161" i="13"/>
  <c r="G162" i="13"/>
  <c r="M162" i="13" s="1"/>
  <c r="I162" i="13"/>
  <c r="K162" i="13"/>
  <c r="O162" i="13"/>
  <c r="Q162" i="13"/>
  <c r="V162" i="13"/>
  <c r="G165" i="13"/>
  <c r="M165" i="13" s="1"/>
  <c r="I165" i="13"/>
  <c r="K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I167" i="13"/>
  <c r="K167" i="13"/>
  <c r="M167" i="13"/>
  <c r="O167" i="13"/>
  <c r="Q167" i="13"/>
  <c r="V167" i="13"/>
  <c r="V164" i="13" s="1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M171" i="13" s="1"/>
  <c r="I171" i="13"/>
  <c r="K171" i="13"/>
  <c r="O171" i="13"/>
  <c r="Q171" i="13"/>
  <c r="V171" i="13"/>
  <c r="AE173" i="13"/>
  <c r="F42" i="1" s="1"/>
  <c r="G9" i="12"/>
  <c r="I9" i="12"/>
  <c r="K9" i="12"/>
  <c r="M9" i="12"/>
  <c r="O9" i="12"/>
  <c r="Q9" i="12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24" i="12"/>
  <c r="I24" i="12"/>
  <c r="K24" i="12"/>
  <c r="M24" i="12"/>
  <c r="O24" i="12"/>
  <c r="Q24" i="12"/>
  <c r="V24" i="12"/>
  <c r="G32" i="12"/>
  <c r="M32" i="12" s="1"/>
  <c r="I32" i="12"/>
  <c r="K32" i="12"/>
  <c r="O32" i="12"/>
  <c r="Q32" i="12"/>
  <c r="V32" i="12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G40" i="12" s="1"/>
  <c r="I54" i="1" s="1"/>
  <c r="I41" i="12"/>
  <c r="I40" i="12" s="1"/>
  <c r="K41" i="12"/>
  <c r="K40" i="12" s="1"/>
  <c r="O41" i="12"/>
  <c r="O40" i="12" s="1"/>
  <c r="Q41" i="12"/>
  <c r="Q40" i="12" s="1"/>
  <c r="V41" i="12"/>
  <c r="V40" i="12" s="1"/>
  <c r="Q42" i="12"/>
  <c r="G43" i="12"/>
  <c r="G42" i="12" s="1"/>
  <c r="I43" i="12"/>
  <c r="I42" i="12" s="1"/>
  <c r="K43" i="12"/>
  <c r="K42" i="12" s="1"/>
  <c r="O43" i="12"/>
  <c r="O42" i="12" s="1"/>
  <c r="Q43" i="12"/>
  <c r="V43" i="12"/>
  <c r="V42" i="12" s="1"/>
  <c r="K46" i="12"/>
  <c r="V46" i="12"/>
  <c r="G47" i="12"/>
  <c r="I47" i="12"/>
  <c r="I46" i="12" s="1"/>
  <c r="K47" i="12"/>
  <c r="O47" i="12"/>
  <c r="O46" i="12" s="1"/>
  <c r="Q47" i="12"/>
  <c r="Q46" i="12" s="1"/>
  <c r="V47" i="12"/>
  <c r="G50" i="12"/>
  <c r="I50" i="12"/>
  <c r="K50" i="12"/>
  <c r="O50" i="12"/>
  <c r="Q50" i="12"/>
  <c r="V50" i="12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64" i="12"/>
  <c r="M64" i="12" s="1"/>
  <c r="I64" i="12"/>
  <c r="K64" i="12"/>
  <c r="O64" i="12"/>
  <c r="Q64" i="12"/>
  <c r="V64" i="12"/>
  <c r="Q71" i="12"/>
  <c r="G72" i="12"/>
  <c r="I72" i="12"/>
  <c r="I71" i="12" s="1"/>
  <c r="K72" i="12"/>
  <c r="K71" i="12" s="1"/>
  <c r="O72" i="12"/>
  <c r="O71" i="12" s="1"/>
  <c r="Q72" i="12"/>
  <c r="V72" i="12"/>
  <c r="V71" i="12" s="1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82" i="12"/>
  <c r="M82" i="12" s="1"/>
  <c r="I82" i="12"/>
  <c r="K82" i="12"/>
  <c r="O82" i="12"/>
  <c r="Q82" i="12"/>
  <c r="V82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2" i="12"/>
  <c r="I92" i="12"/>
  <c r="K92" i="12"/>
  <c r="M92" i="12"/>
  <c r="O92" i="12"/>
  <c r="Q92" i="12"/>
  <c r="V92" i="12"/>
  <c r="G100" i="12"/>
  <c r="I100" i="12"/>
  <c r="K100" i="12"/>
  <c r="M100" i="12"/>
  <c r="O100" i="12"/>
  <c r="Q100" i="12"/>
  <c r="V100" i="12"/>
  <c r="G102" i="12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9" i="12"/>
  <c r="I119" i="12"/>
  <c r="K119" i="12"/>
  <c r="O119" i="12"/>
  <c r="O118" i="12" s="1"/>
  <c r="Q119" i="12"/>
  <c r="V119" i="12"/>
  <c r="G121" i="12"/>
  <c r="I121" i="12"/>
  <c r="K121" i="12"/>
  <c r="M121" i="12"/>
  <c r="O121" i="12"/>
  <c r="Q121" i="12"/>
  <c r="V121" i="12"/>
  <c r="V118" i="12" s="1"/>
  <c r="G123" i="12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35" i="12"/>
  <c r="M135" i="12" s="1"/>
  <c r="I135" i="12"/>
  <c r="K135" i="12"/>
  <c r="O135" i="12"/>
  <c r="Q135" i="12"/>
  <c r="V135" i="12"/>
  <c r="G136" i="12"/>
  <c r="I136" i="12"/>
  <c r="K136" i="12"/>
  <c r="M136" i="12"/>
  <c r="O136" i="12"/>
  <c r="Q136" i="12"/>
  <c r="V136" i="12"/>
  <c r="G138" i="12"/>
  <c r="M138" i="12" s="1"/>
  <c r="I138" i="12"/>
  <c r="K138" i="12"/>
  <c r="O138" i="12"/>
  <c r="Q138" i="12"/>
  <c r="V138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6" i="12"/>
  <c r="G155" i="12" s="1"/>
  <c r="I156" i="12"/>
  <c r="I155" i="12" s="1"/>
  <c r="K156" i="12"/>
  <c r="K155" i="12" s="1"/>
  <c r="O156" i="12"/>
  <c r="O155" i="12" s="1"/>
  <c r="Q156" i="12"/>
  <c r="Q155" i="12" s="1"/>
  <c r="V156" i="12"/>
  <c r="V155" i="12" s="1"/>
  <c r="G160" i="12"/>
  <c r="M160" i="12" s="1"/>
  <c r="I160" i="12"/>
  <c r="I159" i="12" s="1"/>
  <c r="K160" i="12"/>
  <c r="K159" i="12" s="1"/>
  <c r="O160" i="12"/>
  <c r="Q160" i="12"/>
  <c r="Q159" i="12" s="1"/>
  <c r="V160" i="12"/>
  <c r="G161" i="12"/>
  <c r="M161" i="12" s="1"/>
  <c r="I161" i="12"/>
  <c r="K161" i="12"/>
  <c r="O161" i="12"/>
  <c r="Q161" i="12"/>
  <c r="V161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I167" i="12"/>
  <c r="K167" i="12"/>
  <c r="M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AE172" i="12"/>
  <c r="I20" i="1"/>
  <c r="I19" i="1"/>
  <c r="I18" i="1"/>
  <c r="F40" i="1" l="1"/>
  <c r="Q73" i="13"/>
  <c r="Q34" i="13"/>
  <c r="I164" i="13"/>
  <c r="V160" i="13"/>
  <c r="O101" i="13"/>
  <c r="V101" i="13"/>
  <c r="M157" i="13"/>
  <c r="M156" i="13" s="1"/>
  <c r="V118" i="13"/>
  <c r="I101" i="13"/>
  <c r="I55" i="1"/>
  <c r="G101" i="13"/>
  <c r="M43" i="13"/>
  <c r="M42" i="13" s="1"/>
  <c r="I34" i="13"/>
  <c r="I65" i="1"/>
  <c r="O118" i="13"/>
  <c r="I160" i="13"/>
  <c r="Q122" i="13"/>
  <c r="V8" i="13"/>
  <c r="G118" i="12"/>
  <c r="O122" i="12"/>
  <c r="I122" i="12"/>
  <c r="V73" i="12"/>
  <c r="V34" i="12"/>
  <c r="K13" i="12"/>
  <c r="Q122" i="12"/>
  <c r="Q34" i="12"/>
  <c r="O101" i="12"/>
  <c r="V49" i="12"/>
  <c r="O139" i="12"/>
  <c r="K139" i="12"/>
  <c r="M43" i="12"/>
  <c r="M42" i="12" s="1"/>
  <c r="V13" i="12"/>
  <c r="V139" i="12"/>
  <c r="V159" i="12"/>
  <c r="Q118" i="12"/>
  <c r="G101" i="12"/>
  <c r="I60" i="1" s="1"/>
  <c r="Q49" i="12"/>
  <c r="M9" i="14"/>
  <c r="O163" i="12"/>
  <c r="O164" i="13"/>
  <c r="V106" i="13"/>
  <c r="M13" i="13"/>
  <c r="Q163" i="12"/>
  <c r="I139" i="12"/>
  <c r="O49" i="12"/>
  <c r="Q164" i="13"/>
  <c r="I118" i="13"/>
  <c r="Q106" i="13"/>
  <c r="M102" i="13"/>
  <c r="M101" i="13" s="1"/>
  <c r="K73" i="13"/>
  <c r="M41" i="13"/>
  <c r="M40" i="13" s="1"/>
  <c r="O34" i="13"/>
  <c r="K13" i="13"/>
  <c r="Q8" i="13"/>
  <c r="G96" i="14"/>
  <c r="I84" i="14"/>
  <c r="M77" i="14"/>
  <c r="K55" i="14"/>
  <c r="V40" i="14"/>
  <c r="K27" i="14"/>
  <c r="K8" i="14"/>
  <c r="F41" i="1"/>
  <c r="V163" i="12"/>
  <c r="G49" i="12"/>
  <c r="K163" i="12"/>
  <c r="Q139" i="12"/>
  <c r="M139" i="12"/>
  <c r="K164" i="13"/>
  <c r="G160" i="13"/>
  <c r="I139" i="13"/>
  <c r="G122" i="13"/>
  <c r="G118" i="13"/>
  <c r="O106" i="13"/>
  <c r="K101" i="13"/>
  <c r="I73" i="13"/>
  <c r="Q49" i="13"/>
  <c r="I13" i="13"/>
  <c r="O8" i="13"/>
  <c r="V112" i="14"/>
  <c r="O108" i="14"/>
  <c r="G84" i="14"/>
  <c r="I55" i="14"/>
  <c r="Q40" i="14"/>
  <c r="O27" i="14"/>
  <c r="I27" i="14"/>
  <c r="I8" i="14"/>
  <c r="O73" i="12"/>
  <c r="M13" i="12"/>
  <c r="G139" i="13"/>
  <c r="K122" i="13"/>
  <c r="G73" i="13"/>
  <c r="V49" i="13"/>
  <c r="K49" i="13"/>
  <c r="K34" i="13"/>
  <c r="G13" i="13"/>
  <c r="Q112" i="14"/>
  <c r="M108" i="14"/>
  <c r="O40" i="14"/>
  <c r="M27" i="14"/>
  <c r="Q13" i="14"/>
  <c r="K106" i="13"/>
  <c r="I49" i="13"/>
  <c r="K8" i="13"/>
  <c r="O112" i="14"/>
  <c r="G55" i="14"/>
  <c r="M40" i="14"/>
  <c r="O13" i="14"/>
  <c r="Q73" i="12"/>
  <c r="G164" i="13"/>
  <c r="O139" i="13"/>
  <c r="K139" i="13"/>
  <c r="O122" i="13"/>
  <c r="I122" i="13"/>
  <c r="O159" i="12"/>
  <c r="M156" i="12"/>
  <c r="M155" i="12" s="1"/>
  <c r="K122" i="12"/>
  <c r="V122" i="12"/>
  <c r="K118" i="12"/>
  <c r="M102" i="12"/>
  <c r="M101" i="12" s="1"/>
  <c r="M41" i="12"/>
  <c r="M40" i="12" s="1"/>
  <c r="O34" i="12"/>
  <c r="I13" i="12"/>
  <c r="Q8" i="12"/>
  <c r="O160" i="13"/>
  <c r="Q118" i="13"/>
  <c r="I106" i="13"/>
  <c r="G49" i="13"/>
  <c r="I8" i="13"/>
  <c r="M113" i="14"/>
  <c r="M112" i="14" s="1"/>
  <c r="G78" i="14"/>
  <c r="V78" i="14"/>
  <c r="Q73" i="14"/>
  <c r="V55" i="14"/>
  <c r="K40" i="14"/>
  <c r="M38" i="14"/>
  <c r="M37" i="14" s="1"/>
  <c r="M14" i="14"/>
  <c r="M13" i="14" s="1"/>
  <c r="V8" i="14"/>
  <c r="F39" i="1"/>
  <c r="V101" i="12"/>
  <c r="I118" i="12"/>
  <c r="K101" i="12"/>
  <c r="G13" i="12"/>
  <c r="O8" i="12"/>
  <c r="G34" i="13"/>
  <c r="Q13" i="13"/>
  <c r="G8" i="13"/>
  <c r="K112" i="14"/>
  <c r="Q96" i="14"/>
  <c r="M97" i="14"/>
  <c r="V84" i="14"/>
  <c r="O84" i="14"/>
  <c r="K78" i="14"/>
  <c r="O73" i="14"/>
  <c r="Q55" i="14"/>
  <c r="K13" i="14"/>
  <c r="I101" i="12"/>
  <c r="I49" i="12"/>
  <c r="K160" i="13"/>
  <c r="M118" i="13"/>
  <c r="G106" i="13"/>
  <c r="Q101" i="13"/>
  <c r="V73" i="13"/>
  <c r="O73" i="13"/>
  <c r="O13" i="13"/>
  <c r="AF173" i="13"/>
  <c r="G42" i="1" s="1"/>
  <c r="H42" i="1" s="1"/>
  <c r="I42" i="1" s="1"/>
  <c r="I112" i="14"/>
  <c r="V96" i="14"/>
  <c r="O96" i="14"/>
  <c r="K96" i="14"/>
  <c r="Q84" i="14"/>
  <c r="I78" i="14"/>
  <c r="M73" i="14"/>
  <c r="O55" i="14"/>
  <c r="I13" i="14"/>
  <c r="O8" i="14"/>
  <c r="M96" i="14"/>
  <c r="M84" i="14"/>
  <c r="M55" i="14"/>
  <c r="M8" i="14"/>
  <c r="AF121" i="14"/>
  <c r="G43" i="1" s="1"/>
  <c r="H43" i="1" s="1"/>
  <c r="I43" i="1" s="1"/>
  <c r="G27" i="14"/>
  <c r="G121" i="14" s="1"/>
  <c r="M81" i="14"/>
  <c r="M78" i="14" s="1"/>
  <c r="M106" i="13"/>
  <c r="M160" i="13"/>
  <c r="M73" i="13"/>
  <c r="M49" i="13"/>
  <c r="M164" i="13"/>
  <c r="M34" i="13"/>
  <c r="M123" i="13"/>
  <c r="M122" i="13" s="1"/>
  <c r="M149" i="13"/>
  <c r="M139" i="13" s="1"/>
  <c r="M47" i="13"/>
  <c r="M46" i="13" s="1"/>
  <c r="M10" i="13"/>
  <c r="M8" i="13" s="1"/>
  <c r="G71" i="13"/>
  <c r="M159" i="12"/>
  <c r="M72" i="12"/>
  <c r="M71" i="12" s="1"/>
  <c r="G71" i="12"/>
  <c r="I58" i="1" s="1"/>
  <c r="M163" i="12"/>
  <c r="G139" i="12"/>
  <c r="AF172" i="12"/>
  <c r="I163" i="12"/>
  <c r="G163" i="12"/>
  <c r="G159" i="12"/>
  <c r="V106" i="12"/>
  <c r="Q106" i="12"/>
  <c r="M73" i="12"/>
  <c r="O106" i="12"/>
  <c r="K73" i="12"/>
  <c r="M47" i="12"/>
  <c r="M46" i="12" s="1"/>
  <c r="G46" i="12"/>
  <c r="I56" i="1" s="1"/>
  <c r="M34" i="12"/>
  <c r="M106" i="12"/>
  <c r="I73" i="12"/>
  <c r="K34" i="12"/>
  <c r="K106" i="12"/>
  <c r="G73" i="12"/>
  <c r="I59" i="1" s="1"/>
  <c r="I34" i="12"/>
  <c r="M8" i="12"/>
  <c r="I106" i="12"/>
  <c r="K8" i="12"/>
  <c r="M123" i="12"/>
  <c r="M122" i="12" s="1"/>
  <c r="G122" i="12"/>
  <c r="M50" i="12"/>
  <c r="M49" i="12" s="1"/>
  <c r="G34" i="12"/>
  <c r="Q13" i="12"/>
  <c r="I8" i="12"/>
  <c r="M119" i="12"/>
  <c r="M118" i="12" s="1"/>
  <c r="G106" i="12"/>
  <c r="Q101" i="12"/>
  <c r="K49" i="12"/>
  <c r="O13" i="12"/>
  <c r="G8" i="12"/>
  <c r="J28" i="1"/>
  <c r="J26" i="1"/>
  <c r="G38" i="1"/>
  <c r="F38" i="1"/>
  <c r="J23" i="1"/>
  <c r="J24" i="1"/>
  <c r="J25" i="1"/>
  <c r="J27" i="1"/>
  <c r="E24" i="1"/>
  <c r="E26" i="1"/>
  <c r="I53" i="1" l="1"/>
  <c r="I61" i="1"/>
  <c r="I66" i="1"/>
  <c r="I67" i="1"/>
  <c r="I62" i="1"/>
  <c r="I52" i="1"/>
  <c r="I51" i="1"/>
  <c r="G172" i="12"/>
  <c r="I17" i="1"/>
  <c r="G39" i="1"/>
  <c r="G41" i="1"/>
  <c r="H41" i="1" s="1"/>
  <c r="I41" i="1" s="1"/>
  <c r="G40" i="1"/>
  <c r="H40" i="1" s="1"/>
  <c r="I40" i="1" s="1"/>
  <c r="G173" i="13"/>
  <c r="F44" i="1"/>
  <c r="I64" i="1"/>
  <c r="I63" i="1"/>
  <c r="I57" i="1"/>
  <c r="G44" i="1" l="1"/>
  <c r="G25" i="1" s="1"/>
  <c r="A25" i="1" s="1"/>
  <c r="H39" i="1"/>
  <c r="H44" i="1" s="1"/>
  <c r="I68" i="1"/>
  <c r="I16" i="1"/>
  <c r="I21" i="1" s="1"/>
  <c r="G23" i="1"/>
  <c r="A23" i="1" s="1"/>
  <c r="G28" i="1" l="1"/>
  <c r="A24" i="1"/>
  <c r="G24" i="1"/>
  <c r="J60" i="1"/>
  <c r="J67" i="1"/>
  <c r="J56" i="1"/>
  <c r="J53" i="1"/>
  <c r="J66" i="1"/>
  <c r="J63" i="1"/>
  <c r="J64" i="1"/>
  <c r="J52" i="1"/>
  <c r="J65" i="1"/>
  <c r="J62" i="1"/>
  <c r="J61" i="1"/>
  <c r="J54" i="1"/>
  <c r="J58" i="1"/>
  <c r="J59" i="1"/>
  <c r="J55" i="1"/>
  <c r="J51" i="1"/>
  <c r="J57" i="1"/>
  <c r="I39" i="1"/>
  <c r="I44" i="1" s="1"/>
  <c r="G26" i="1"/>
  <c r="A26" i="1"/>
  <c r="J39" i="1" l="1"/>
  <c r="J44" i="1" s="1"/>
  <c r="J43" i="1"/>
  <c r="J40" i="1"/>
  <c r="J42" i="1"/>
  <c r="J41" i="1"/>
  <c r="J68" i="1"/>
  <c r="A27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Sojka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Sojka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Sojka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<sst xmlns="http://schemas.openxmlformats.org/spreadsheetml/2006/main" count="2381" uniqueCount="368">
  <si>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</si>
  <si>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</si>
  <si>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</si>
  <si>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</si>
  <si>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</si>
  <si>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</si>
  <si>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</si>
  <si>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</si>
  <si>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</si>
  <si>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</si>
  <si>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</si>
  <si>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</si>
  <si>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</si>
  <si>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</si>
  <si>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</si>
  <si>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</si>
  <si>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</si>
  <si>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</si>
  <si>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</si>
  <si>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</si>
  <si>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</si>
  <si>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</si>
  <si>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</si>
  <si>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</si>
  <si>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</si>
  <si>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</si>
  <si>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</si>
  <si>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</si>
  <si>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</si>
  <si>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</si>
  <si>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</si>
  <si>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</si>
  <si>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</si>
  <si>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</si>
  <si>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</si>
  <si>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</si>
  <si>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</si>
  <si>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</si>
  <si>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</si>
  <si>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</si>
  <si>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</si>
  <si>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240411</t>
  </si>
  <si>
    <t>Hala Rondo oprava sprch</t>
  </si>
  <si>
    <t>Stavba</t>
  </si>
  <si>
    <t>01</t>
  </si>
  <si>
    <t>1-099-1-101</t>
  </si>
  <si>
    <t>Oprava sprch m.č. 1-099 až 1-101</t>
  </si>
  <si>
    <t>1-103-1-105</t>
  </si>
  <si>
    <t>Oprava sprch m.č.1-103 až 1-105</t>
  </si>
  <si>
    <t>1-125a</t>
  </si>
  <si>
    <t>Oprava sprch m.č.1-125a</t>
  </si>
  <si>
    <t>Celkem za stavbu</t>
  </si>
  <si>
    <t>CZK</t>
  </si>
  <si>
    <t>Rekapitulace dílů</t>
  </si>
  <si>
    <t>Typ dílu</t>
  </si>
  <si>
    <t>0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</si>
  <si>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</si>
  <si>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</si>
  <si>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</si>
  <si>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</si>
  <si>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</si>
  <si>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</si>
  <si>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</si>
  <si>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</si>
  <si>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</si>
  <si>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</si>
  <si>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</si>
  <si>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</si>
  <si>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</si>
  <si>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</si>
  <si>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</si>
  <si>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</si>
  <si>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</si>
  <si>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</si>
  <si>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</si>
  <si>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</si>
  <si>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</si>
  <si>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</si>
  <si>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</si>
  <si>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</si>
  <si>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</si>
  <si>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</si>
  <si>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</si>
  <si>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</si>
  <si>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</si>
  <si>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</si>
  <si>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</si>
  <si>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</si>
  <si>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</si>
  <si>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</si>
  <si>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</si>
  <si>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</si>
  <si>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</si>
  <si>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</si>
  <si>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</si>
  <si>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</si>
  <si>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</si>
  <si>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</si>
  <si>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</si>
  <si>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</si>
  <si>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</si>
  <si>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</si>
  <si>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</si>
  <si>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</si>
  <si>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</si>
  <si>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</si>
  <si>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</si>
  <si>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</si>
  <si>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</si>
  <si>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</si>
  <si>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</si>
  <si>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</si>
  <si>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</si>
  <si>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</si>
  <si>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</si>
  <si>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</si>
  <si>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</si>
  <si>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</si>
  <si>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</si>
  <si>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VRN-01</t>
  </si>
  <si>
    <t>Zařízení staveniště</t>
  </si>
  <si>
    <t>Soubor</t>
  </si>
  <si>
    <t>Vlastní</t>
  </si>
  <si>
    <t>Indiv</t>
  </si>
  <si>
    <t>Práce</t>
  </si>
  <si>
    <t>Běžná</t>
  </si>
  <si>
    <t>POL1_</t>
  </si>
  <si>
    <t>VRN-02</t>
  </si>
  <si>
    <t>Kompletační činnost (IČD)</t>
  </si>
  <si>
    <t>POL1_1</t>
  </si>
  <si>
    <t>VRN-03</t>
  </si>
  <si>
    <t>Provoz investora</t>
  </si>
  <si>
    <t>VRN-04</t>
  </si>
  <si>
    <t>Přesun stavebních kapacit</t>
  </si>
  <si>
    <t>612409991RT2</t>
  </si>
  <si>
    <t>Začištění omítek kolem oken,dveří apod. s použitím suché maltové směsi</t>
  </si>
  <si>
    <t>m</t>
  </si>
  <si>
    <t>RTS 24/ I</t>
  </si>
  <si>
    <t xml:space="preserve">stěna obklad : </t>
  </si>
  <si>
    <t>VV</t>
  </si>
  <si>
    <t xml:space="preserve">m.č. 1-101 : </t>
  </si>
  <si>
    <t>(1,9*2+3*2)</t>
  </si>
  <si>
    <t xml:space="preserve">m.č. 1-100 : </t>
  </si>
  <si>
    <t>(1,8*2+3*2+0,95)</t>
  </si>
  <si>
    <t xml:space="preserve">m.č. 1-099 : </t>
  </si>
  <si>
    <t>(4,5*2+3*2+1,2*2+0,95)</t>
  </si>
  <si>
    <t xml:space="preserve">stěna dveře : </t>
  </si>
  <si>
    <t>1,97*10</t>
  </si>
  <si>
    <t>612421626R00</t>
  </si>
  <si>
    <t>Omítka vnitřní zdiva, MVC, hladká</t>
  </si>
  <si>
    <t>m2</t>
  </si>
  <si>
    <t xml:space="preserve">pod obklad : </t>
  </si>
  <si>
    <t>2,1*(1,9*2+3*2)-0,8*1,97</t>
  </si>
  <si>
    <t>2,1*(1,8*2+3*2+0,95)-0,8*1,97*3</t>
  </si>
  <si>
    <t>2,1*(4,5*2+3*2+1,2*2+0,95)</t>
  </si>
  <si>
    <t>612421637R00</t>
  </si>
  <si>
    <t>Omítka vnitřní zdiva, MVC, štuková</t>
  </si>
  <si>
    <t>94,316-74,966</t>
  </si>
  <si>
    <t>631416212R00</t>
  </si>
  <si>
    <t>Mazanina betonová PROFI, tloušťka 8 - 12 cm</t>
  </si>
  <si>
    <t>m3</t>
  </si>
  <si>
    <t>3*(1,9+1,8+4,5)*0,1</t>
  </si>
  <si>
    <t>632411150RU1</t>
  </si>
  <si>
    <t>Potěr ze SMS Cemix, ruční zpracování, tl. 50 mm samonivelační anhydritový potěr 25 MPa</t>
  </si>
  <si>
    <t>3*(1,9+1,8+4,5)</t>
  </si>
  <si>
    <t>632411904R00</t>
  </si>
  <si>
    <t xml:space="preserve">Penetrace savých podkladů </t>
  </si>
  <si>
    <t>642942111RT4</t>
  </si>
  <si>
    <t>Osazení zárubní dveřních ocelových, pl. do 2,5 m2 včetně dodávky zárubně 800 x 1970 x 100 mm</t>
  </si>
  <si>
    <t>kus</t>
  </si>
  <si>
    <t>941955001R00</t>
  </si>
  <si>
    <t>Lešení lehké pomocné, výška podlahy do 1,2 m</t>
  </si>
  <si>
    <t xml:space="preserve">omítky : </t>
  </si>
  <si>
    <t>94,316*0,3</t>
  </si>
  <si>
    <t>952901111R00</t>
  </si>
  <si>
    <t>Vyčištění budov o výšce podlaží do 4 m</t>
  </si>
  <si>
    <t>965043441RT1</t>
  </si>
  <si>
    <t>Bourání podkladů bet., potěr tl. 15 cm, nad 4 m2 ručně mazanina tl. 10 - 15 cm s potěrem</t>
  </si>
  <si>
    <t>3*(1,9+1,8+4,5)*0,15</t>
  </si>
  <si>
    <t>965081713R00</t>
  </si>
  <si>
    <t>Bourání dlažeb keramických tl.10 mm, nad 1 m2</t>
  </si>
  <si>
    <t>968061125R00</t>
  </si>
  <si>
    <t>Vyvěšení dřevěných a plastových dveřních křídel pl. do 2 m2</t>
  </si>
  <si>
    <t>968072455R00</t>
  </si>
  <si>
    <t>Vybourání kovových dveřních zárubní pl. do 2 m2</t>
  </si>
  <si>
    <t>0,8*1,97*2</t>
  </si>
  <si>
    <t>978013191R00</t>
  </si>
  <si>
    <t>Otlučení omítek vnitřních stěn v rozsahu do 100 %</t>
  </si>
  <si>
    <t>2,6*(1,9*2+3*2)-0,8*1,97</t>
  </si>
  <si>
    <t>2,6*(1,8*2+3*2+0,95)-0,8*1,97*3</t>
  </si>
  <si>
    <t>2,6*(4,5*2+3*2+1,2*2+0,95)</t>
  </si>
  <si>
    <t>978059521R00</t>
  </si>
  <si>
    <t>Odsekání vnitřních obkladů stěn do 2 m2</t>
  </si>
  <si>
    <t>2,3*(1,9*2+3*2)-0,8*1,97</t>
  </si>
  <si>
    <t>2,3*(1,8*2+3*2+0,95)-0,8*1,97*3</t>
  </si>
  <si>
    <t>2,3*(4,5*2+3*2+1,2*2+0,95)</t>
  </si>
  <si>
    <t>999281145R00</t>
  </si>
  <si>
    <t>Přesun hmot pro opravy a údržbu do v. 6 m, nošením</t>
  </si>
  <si>
    <t>t</t>
  </si>
  <si>
    <t>Přesun hmot</t>
  </si>
  <si>
    <t>POL7_</t>
  </si>
  <si>
    <t>711140102R00</t>
  </si>
  <si>
    <t>Odstranění izolace proti vlhkosti na ploše vodorovné, asfaltové pásy přitavením, 2 vrstvy</t>
  </si>
  <si>
    <t>711140202R00</t>
  </si>
  <si>
    <t>Odstranění izolace proti vlhkosti na ploše svislé, asfaltové pásy přitavením, 2 vrstvy</t>
  </si>
  <si>
    <t>711212005RT1</t>
  </si>
  <si>
    <t>Hydroizolační povlak - stěrka včetně penetrace  tl. 3 mm</t>
  </si>
  <si>
    <t>POL1_7</t>
  </si>
  <si>
    <t xml:space="preserve">pod dlažbu : </t>
  </si>
  <si>
    <t>24,6</t>
  </si>
  <si>
    <t>74,966</t>
  </si>
  <si>
    <t>711212601R00</t>
  </si>
  <si>
    <t>Utěsnění detailů při stěrkových hydroizolacích, těsnicí pás do spoje podlaha - stěna</t>
  </si>
  <si>
    <t>(1,9*2+3*2)-0,8*1,97</t>
  </si>
  <si>
    <t>(1,8*2+3*2+0,95)-0,8*1,97*3</t>
  </si>
  <si>
    <t>711212602R00</t>
  </si>
  <si>
    <t>Utěsnění detailů při stěrkových hydroizolacích, těsnicí roh vnější, vnitřní do spoje podlaha-stěna</t>
  </si>
  <si>
    <t>711140031RAB</t>
  </si>
  <si>
    <t xml:space="preserve">Izolace proti vodě vodorovná přitavená, 2x spec.mineral, 40 </t>
  </si>
  <si>
    <t>Agregovaná položka</t>
  </si>
  <si>
    <t>POL2_7</t>
  </si>
  <si>
    <t>711150031RAB</t>
  </si>
  <si>
    <t xml:space="preserve">Izolace proti vodě svislá přitavená, 2x spec.mineral, 40 </t>
  </si>
  <si>
    <t xml:space="preserve">svislé vytažení : </t>
  </si>
  <si>
    <t>0,4*(1,9*2+3*2)-0,4*0,8*1,97</t>
  </si>
  <si>
    <t>0,4*(1,8*2+3*2)--0,4*0,8*1,97*3</t>
  </si>
  <si>
    <t>0,4*(4,5*2+3*2+1,2*2)-0,4*0,8*1,97</t>
  </si>
  <si>
    <t>998711201R00</t>
  </si>
  <si>
    <t>Přesun hmot pro izolace proti vodě, výšky do 6 m</t>
  </si>
  <si>
    <t>713102111R00</t>
  </si>
  <si>
    <t>Odstranění tepelné izolace podlah, volně uložené, z desek EPS, tl. do 100 mm</t>
  </si>
  <si>
    <t>713121121RV1</t>
  </si>
  <si>
    <t>Montáž tepelné izolace podlah na sucho, dvouvrstvé včetně dodávky polystyren tl. 2x 30 mm</t>
  </si>
  <si>
    <t>998713201R00</t>
  </si>
  <si>
    <t>Přesun hmot pro izolace tepelné, výšky do 6 m</t>
  </si>
  <si>
    <t>725-01</t>
  </si>
  <si>
    <t>Demontáž a likvidace sprch</t>
  </si>
  <si>
    <t>725-02</t>
  </si>
  <si>
    <t xml:space="preserve">D+M sprch </t>
  </si>
  <si>
    <t>725-03</t>
  </si>
  <si>
    <t>Demontáž a likvidace vpusti</t>
  </si>
  <si>
    <t>725-04</t>
  </si>
  <si>
    <t>D+M vpusti včetně zaizolování</t>
  </si>
  <si>
    <t>725130811R01</t>
  </si>
  <si>
    <t>Demontáž pisoárové nádrže + 1 stání</t>
  </si>
  <si>
    <t>soubor</t>
  </si>
  <si>
    <t>725100001RA0</t>
  </si>
  <si>
    <t>Umyvadlo, baterie, zápachová uzávěrka</t>
  </si>
  <si>
    <t>POL2_</t>
  </si>
  <si>
    <t>725100006RA0</t>
  </si>
  <si>
    <t>Klozet kombi</t>
  </si>
  <si>
    <t>725290010RA0</t>
  </si>
  <si>
    <t>Demontáž klozetu včetně splachovací nádrže</t>
  </si>
  <si>
    <t>725290020RA0</t>
  </si>
  <si>
    <t>Demontáž umyvadla včetně baterie a konzol</t>
  </si>
  <si>
    <t>725100027RA1</t>
  </si>
  <si>
    <t>Pisoár s automat. splach., se zazděnou nádržkou včetně zazdění</t>
  </si>
  <si>
    <t>998725201R00</t>
  </si>
  <si>
    <t>Přesun hmot pro zařizovací předměty, výšky do 6 m</t>
  </si>
  <si>
    <t>766-01</t>
  </si>
  <si>
    <t>D+M dveří vnitřních 800*1970 mm včetně kování</t>
  </si>
  <si>
    <t>998766201R00</t>
  </si>
  <si>
    <t>Přesun hmot pro truhlářské konstr., výšky do 6 m</t>
  </si>
  <si>
    <t>771101210R00</t>
  </si>
  <si>
    <t>Penetrace podkladu pod dlažby</t>
  </si>
  <si>
    <t>771575118RU2</t>
  </si>
  <si>
    <t>Montáž podlah keram.,hladké, tmel, 60x60 cm (flex.lepidlo),  (spár.hmota)</t>
  </si>
  <si>
    <t>771578011R00</t>
  </si>
  <si>
    <t>Spára podlaha - stěna, silikonem</t>
  </si>
  <si>
    <t xml:space="preserve">rohy : </t>
  </si>
  <si>
    <t>2,1*21</t>
  </si>
  <si>
    <t>771579793RS3</t>
  </si>
  <si>
    <t>Příplatek za spárovací hmotu -epoxid</t>
  </si>
  <si>
    <t>59764207R</t>
  </si>
  <si>
    <t xml:space="preserve">Dodávka dlaždic protiskluzných  600 x 600 x 10 mm </t>
  </si>
  <si>
    <t>SPCM</t>
  </si>
  <si>
    <t>Specifikace</t>
  </si>
  <si>
    <t>POL3_1</t>
  </si>
  <si>
    <t>24,6*1,15</t>
  </si>
  <si>
    <t>998771201R00</t>
  </si>
  <si>
    <t>Přesun hmot pro podlahy z dlaždic, výšky do 6 m</t>
  </si>
  <si>
    <t>781101210RT4</t>
  </si>
  <si>
    <t xml:space="preserve">Penetrace podkladu pod obklady penetrační nátěr </t>
  </si>
  <si>
    <t>781475120RT2</t>
  </si>
  <si>
    <t>Obklad vnitřní stěn keramický, do tmele, 30x60 cm  (lep), (sp)</t>
  </si>
  <si>
    <t>781491001R00</t>
  </si>
  <si>
    <t>Montáž lišt k obkladům</t>
  </si>
  <si>
    <t>2,1*5</t>
  </si>
  <si>
    <t>781479705RS3</t>
  </si>
  <si>
    <t>Přípl.za spárovací hmotu-epoxid</t>
  </si>
  <si>
    <t>597601</t>
  </si>
  <si>
    <t>RTS 14/ I</t>
  </si>
  <si>
    <t>597813752RK</t>
  </si>
  <si>
    <t>Obkládačka  300 x 600 mm</t>
  </si>
  <si>
    <t>74,966*1,15</t>
  </si>
  <si>
    <t>998781201R00</t>
  </si>
  <si>
    <t>Přesun hmot pro obklady keramické, výšky do 6 m</t>
  </si>
  <si>
    <t>783225100R00</t>
  </si>
  <si>
    <t>Nátěr syntetický kovových konstrukcí 2x + 1x email</t>
  </si>
  <si>
    <t xml:space="preserve">zárubně : </t>
  </si>
  <si>
    <t>0,4*(0,8+1,97*2)*2</t>
  </si>
  <si>
    <t>784191101R00</t>
  </si>
  <si>
    <t>Penetrace podkladu univerzální  1x</t>
  </si>
  <si>
    <t>784195112R00</t>
  </si>
  <si>
    <t>Malba Standard, bílá, bez penetrace, 2 x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</si>
  <si>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</si>
  <si>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</si>
  <si>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</si>
  <si>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</si>
  <si>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</si>
  <si>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</si>
  <si>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</si>
  <si>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</si>
  <si>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</si>
  <si>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</si>
  <si>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</si>
  <si>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</si>
  <si>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</si>
  <si>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ukládku suť do 10 % příměsí (skup.170107)</t>
  </si>
  <si>
    <t>979093111R00</t>
  </si>
  <si>
    <t>Uložení suti na skládku bez zhutnění</t>
  </si>
  <si>
    <t>SUM</t>
  </si>
  <si>
    <t>Poznámky uchazeče k zadání</t>
  </si>
  <si>
    <t>POPUZIV</t>
  </si>
  <si>
    <t>END</t>
  </si>
  <si>
    <t xml:space="preserve">m.č. 1-105 : </t>
  </si>
  <si>
    <t xml:space="preserve">m.č. 1-103 : </t>
  </si>
  <si>
    <t xml:space="preserve">m.č. 1-104 : </t>
  </si>
  <si>
    <t>2,1*(4,5*2+3*2)-0,8*1,97</t>
  </si>
  <si>
    <t>84,03-66,355</t>
  </si>
  <si>
    <t>Mazanina betonová tloušťka 8 - 12 cm</t>
  </si>
  <si>
    <t>Potěr ze SMS ruční zpracování, tl. 50 mm samonivelační anhydritový potěr 25 MPa</t>
  </si>
  <si>
    <t>84,03*0,3</t>
  </si>
  <si>
    <t>2,6*(4,5*2+3*2)-0,8*1,97</t>
  </si>
  <si>
    <t>2,3*(4,5*2+3*2)-0,8*1,97</t>
  </si>
  <si>
    <t xml:space="preserve">Izolace proti vodě vodorovná přitavená, 2x spec.mineral 40 </t>
  </si>
  <si>
    <t xml:space="preserve">Izolace proti vodě svislá přitavená, 2x  spec.mineral 40 </t>
  </si>
  <si>
    <t>66,355*1,15</t>
  </si>
  <si>
    <t xml:space="preserve">m.č. 1-125a : </t>
  </si>
  <si>
    <t>(4,2*2+2,5*2)</t>
  </si>
  <si>
    <t>2,1*(4,2*2+2,5*2-0,7)</t>
  </si>
  <si>
    <t>33,02-26,67</t>
  </si>
  <si>
    <t>612100030RAA</t>
  </si>
  <si>
    <t>Omítka stěn vnitřní vápenocementová štuková otlučení a zřizení ze 100 %, malba</t>
  </si>
  <si>
    <t xml:space="preserve">zavlhlá omítka stěny vedlejší místnosti u podlahy : </t>
  </si>
  <si>
    <t>3</t>
  </si>
  <si>
    <t>Mazanina betonová, tloušťka 8 - 12 cm</t>
  </si>
  <si>
    <t>(4,2*2,5)*0,1</t>
  </si>
  <si>
    <t>Potěr ze SMS , ruční zpracování, tl. 50 mm samonivelační anhydritový potěr 25 MPa</t>
  </si>
  <si>
    <t>4,2*2,5</t>
  </si>
  <si>
    <t>33,02*0,3</t>
  </si>
  <si>
    <t>4,2*2,5*0,15</t>
  </si>
  <si>
    <t>2,6*(4,2*2+2,5*2-0,7)</t>
  </si>
  <si>
    <t>2,3*(4,2*2+2,5*2-0,7)</t>
  </si>
  <si>
    <t>Nedokončená</t>
  </si>
  <si>
    <t>10,5</t>
  </si>
  <si>
    <t>26,67</t>
  </si>
  <si>
    <t>4,2*2+2,5*2-0,7</t>
  </si>
  <si>
    <t xml:space="preserve">Izolace proti vodě vodorovná přitavená, 2x  spec.mineral,40 </t>
  </si>
  <si>
    <t>Izolace proti vodě svislá přitavená, 2x spec.minera 40</t>
  </si>
  <si>
    <t>(4,2*2+2,5*2-0,7)*0,4</t>
  </si>
  <si>
    <t>2,1*4</t>
  </si>
  <si>
    <t>10,5*1,15</t>
  </si>
  <si>
    <t>2,1*3</t>
  </si>
  <si>
    <t>26,67*1,15</t>
  </si>
  <si>
    <t xml:space="preserve">Lišta nerezová na obklad </t>
  </si>
  <si>
    <t>43a</t>
  </si>
  <si>
    <t>D+M sanitární dělící stěny k 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</si>
</sst>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3" borderId="0" xfId="0" applyNumberFormat="1" applyFont="1" applyFill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1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6328125" style="52" customWidth="1"/>
    <col min="6" max="6" width="8.81640625" customWidth="1"/>
    <col min="7" max="9" width="13" customWidth="1"/>
    <col min="10" max="10" width="5.54296875" customWidth="1"/>
    <col min="11" max="11" width="4.36328125" customWidth="1"/>
    <col min="12" max="15" width="10.6328125" customWidth="1"/>
  </cols>
  <sheetData>
    <row r="1" spans="1:15" ht="33.75" customHeight="1" x14ac:dyDescent="0.25">
      <c r="A1" s="47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2"/>
      <c r="B2" s="76" t="s">
        <v>24</v>
      </c>
      <c r="C2" s="77"/>
      <c r="D2" s="78" t="s">
        <v>41</v>
      </c>
      <c r="E2" s="231" t="s">
        <v>42</v>
      </c>
      <c r="F2" s="232"/>
      <c r="G2" s="232"/>
      <c r="H2" s="232"/>
      <c r="I2" s="232"/>
      <c r="J2" s="233"/>
      <c r="O2" s="1"/>
    </row>
    <row r="3" spans="1:15" ht="27" hidden="1" customHeight="1" x14ac:dyDescent="0.25">
      <c r="A3" s="2"/>
      <c r="B3" s="79"/>
      <c r="C3" s="77"/>
      <c r="D3" s="80"/>
      <c r="E3" s="234"/>
      <c r="F3" s="235"/>
      <c r="G3" s="235"/>
      <c r="H3" s="235"/>
      <c r="I3" s="235"/>
      <c r="J3" s="236"/>
    </row>
    <row r="4" spans="1:15" ht="23.25" customHeight="1" x14ac:dyDescent="0.25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5">
      <c r="A5" s="2"/>
      <c r="B5" s="31" t="s">
        <v>23</v>
      </c>
      <c r="D5" s="219"/>
      <c r="E5" s="220"/>
      <c r="F5" s="220"/>
      <c r="G5" s="220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8"/>
      <c r="E11" s="238"/>
      <c r="F11" s="238"/>
      <c r="G11" s="238"/>
      <c r="H11" s="18" t="s">
        <v>40</v>
      </c>
      <c r="I11" s="84"/>
      <c r="J11" s="8"/>
    </row>
    <row r="12" spans="1:15" ht="15.75" customHeight="1" x14ac:dyDescent="0.25">
      <c r="A12" s="2"/>
      <c r="B12" s="28"/>
      <c r="C12" s="55"/>
      <c r="D12" s="214"/>
      <c r="E12" s="214"/>
      <c r="F12" s="214"/>
      <c r="G12" s="214"/>
      <c r="H12" s="18" t="s">
        <v>36</v>
      </c>
      <c r="I12" s="84"/>
      <c r="J12" s="8"/>
    </row>
    <row r="13" spans="1:15" ht="15.75" customHeight="1" x14ac:dyDescent="0.25">
      <c r="A13" s="2"/>
      <c r="B13" s="29"/>
      <c r="C13" s="56"/>
      <c r="D13" s="85"/>
      <c r="E13" s="217"/>
      <c r="F13" s="218"/>
      <c r="G13" s="21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SUMIF(F51:F67,A16,I51:I67)+SUMIF(F51:F67,"PSU",I51:I67)</f>
        <v>0</v>
      </c>
      <c r="J16" s="205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SUMIF(F51:F67,A17,I51:I67)</f>
        <v>0</v>
      </c>
      <c r="J17" s="205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SUMIF(F51:F67,A18,I51:I67)</f>
        <v>0</v>
      </c>
      <c r="J18" s="205"/>
    </row>
    <row r="19" spans="1:10" ht="23.25" customHeight="1" x14ac:dyDescent="0.25">
      <c r="A19" s="138" t="s">
        <v>89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SUMIF(F51:F67,A19,I51:I67)</f>
        <v>0</v>
      </c>
      <c r="J19" s="205"/>
    </row>
    <row r="20" spans="1:10" ht="23.25" customHeight="1" x14ac:dyDescent="0.25">
      <c r="A20" s="138" t="s">
        <v>90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SUMIF(F51:F67,A20,I51:I67)</f>
        <v>0</v>
      </c>
      <c r="J20" s="205"/>
    </row>
    <row r="21" spans="1:10" ht="23.25" customHeight="1" x14ac:dyDescent="0.3">
      <c r="A21" s="2"/>
      <c r="B21" s="48" t="s">
        <v>31</v>
      </c>
      <c r="C21" s="64"/>
      <c r="D21" s="65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09">
        <f>ZakladDPHSniVypocet+ZakladDPHZaklVypocet</f>
        <v>0</v>
      </c>
      <c r="H28" s="209"/>
      <c r="I28" s="209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08">
        <f>A27</f>
        <v>0</v>
      </c>
      <c r="H29" s="208"/>
      <c r="I29" s="208"/>
      <c r="J29" s="118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5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43</v>
      </c>
      <c r="C39" s="196"/>
      <c r="D39" s="196"/>
      <c r="E39" s="196"/>
      <c r="F39" s="98">
        <f>'01 1-099-1-101 Pol'!AE172+'01 1-103-1-105 Pol'!AE173+'01 1-125a Pol'!AE121</f>
        <v>0</v>
      </c>
      <c r="G39" s="99">
        <f>'01 1-099-1-101 Pol'!AF172+'01 1-103-1-105 Pol'!AF173+'01 1-125a Pol'!AF121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5">
      <c r="A40" s="87">
        <v>2</v>
      </c>
      <c r="B40" s="102" t="s">
        <v>44</v>
      </c>
      <c r="C40" s="197" t="s">
        <v>42</v>
      </c>
      <c r="D40" s="197"/>
      <c r="E40" s="197"/>
      <c r="F40" s="103">
        <f>'01 1-099-1-101 Pol'!AE172+'01 1-103-1-105 Pol'!AE173+'01 1-125a Pol'!AE121</f>
        <v>0</v>
      </c>
      <c r="G40" s="104">
        <f>'01 1-099-1-101 Pol'!AF172+'01 1-103-1-105 Pol'!AF173+'01 1-125a Pol'!AF121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5">
      <c r="A41" s="87">
        <v>3</v>
      </c>
      <c r="B41" s="106" t="s">
        <v>45</v>
      </c>
      <c r="C41" s="196" t="s">
        <v>46</v>
      </c>
      <c r="D41" s="196"/>
      <c r="E41" s="196"/>
      <c r="F41" s="107">
        <f>'01 1-099-1-101 Pol'!AE172</f>
        <v>0</v>
      </c>
      <c r="G41" s="100">
        <f>'01 1-099-1-101 Pol'!AF172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5">
      <c r="A42" s="87">
        <v>3</v>
      </c>
      <c r="B42" s="106" t="s">
        <v>47</v>
      </c>
      <c r="C42" s="196" t="s">
        <v>48</v>
      </c>
      <c r="D42" s="196"/>
      <c r="E42" s="196"/>
      <c r="F42" s="107">
        <f>'01 1-103-1-105 Pol'!AE173</f>
        <v>0</v>
      </c>
      <c r="G42" s="100">
        <f>'01 1-103-1-105 Pol'!AF173</f>
        <v>0</v>
      </c>
      <c r="H42" s="100">
        <f>(F42*SazbaDPH1/100)+(G42*SazbaDPH2/100)</f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5">
      <c r="A43" s="87">
        <v>3</v>
      </c>
      <c r="B43" s="106" t="s">
        <v>49</v>
      </c>
      <c r="C43" s="196" t="s">
        <v>50</v>
      </c>
      <c r="D43" s="196"/>
      <c r="E43" s="196"/>
      <c r="F43" s="107">
        <f>'01 1-125a Pol'!AE121</f>
        <v>0</v>
      </c>
      <c r="G43" s="100">
        <f>'01 1-125a Pol'!AF121</f>
        <v>0</v>
      </c>
      <c r="H43" s="100">
        <f>(F43*SazbaDPH1/100)+(G43*SazbaDPH2/100)</f>
        <v>0</v>
      </c>
      <c r="I43" s="100">
        <f>F43+G43+H43</f>
        <v>0</v>
      </c>
      <c r="J43" s="101" t="str">
        <f>IF(CenaCelkemVypocet=0,"",I43/CenaCelkemVypocet*100)</f>
        <v/>
      </c>
    </row>
    <row r="44" spans="1:10" ht="25.5" customHeight="1" x14ac:dyDescent="0.25">
      <c r="A44" s="87"/>
      <c r="B44" s="193" t="s">
        <v>51</v>
      </c>
      <c r="C44" s="194"/>
      <c r="D44" s="194"/>
      <c r="E44" s="195"/>
      <c r="F44" s="108">
        <f>SUMIF(A39:A43,"=1",F39:F43)</f>
        <v>0</v>
      </c>
      <c r="G44" s="109">
        <f>SUMIF(A39:A43,"=1",G39:G43)</f>
        <v>0</v>
      </c>
      <c r="H44" s="109">
        <f>SUMIF(A39:A43,"=1",H39:H43)</f>
        <v>0</v>
      </c>
      <c r="I44" s="109">
        <f>SUMIF(A39:A43,"=1",I39:I43)</f>
        <v>0</v>
      </c>
      <c r="J44" s="110">
        <f>SUMIF(A39:A43,"=1",J39:J43)</f>
        <v>0</v>
      </c>
    </row>
    <row r="48" spans="1:10" ht="15.5" x14ac:dyDescent="0.35">
      <c r="B48" s="119" t="s">
        <v>53</v>
      </c>
    </row>
    <row r="50" spans="1:10" ht="25.5" customHeight="1" x14ac:dyDescent="0.25">
      <c r="A50" s="121"/>
      <c r="B50" s="124" t="s">
        <v>18</v>
      </c>
      <c r="C50" s="124" t="s">
        <v>6</v>
      </c>
      <c r="D50" s="125"/>
      <c r="E50" s="125"/>
      <c r="F50" s="126" t="s">
        <v>54</v>
      </c>
      <c r="G50" s="126"/>
      <c r="H50" s="126"/>
      <c r="I50" s="126" t="s">
        <v>31</v>
      </c>
      <c r="J50" s="126" t="s">
        <v>0</v>
      </c>
    </row>
    <row r="51" spans="1:10" ht="36.75" customHeight="1" x14ac:dyDescent="0.25">
      <c r="A51" s="122"/>
      <c r="B51" s="127" t="s">
        <v>55</v>
      </c>
      <c r="C51" s="191" t="s">
        <v>30</v>
      </c>
      <c r="D51" s="192"/>
      <c r="E51" s="192"/>
      <c r="F51" s="134" t="s">
        <v>26</v>
      </c>
      <c r="G51" s="135"/>
      <c r="H51" s="135"/>
      <c r="I51" s="135">
        <f>'01 1-099-1-101 Pol'!G8+'01 1-103-1-105 Pol'!G8+'01 1-125a Pol'!G8</f>
        <v>0</v>
      </c>
      <c r="J51" s="131" t="str">
        <f>IF(I68=0,"",I51/I68*100)</f>
        <v/>
      </c>
    </row>
    <row r="52" spans="1:10" ht="36.75" customHeight="1" x14ac:dyDescent="0.25">
      <c r="A52" s="122"/>
      <c r="B52" s="127" t="s">
        <v>56</v>
      </c>
      <c r="C52" s="191" t="s">
        <v>57</v>
      </c>
      <c r="D52" s="192"/>
      <c r="E52" s="192"/>
      <c r="F52" s="134" t="s">
        <v>26</v>
      </c>
      <c r="G52" s="135"/>
      <c r="H52" s="135"/>
      <c r="I52" s="135">
        <f>'01 1-099-1-101 Pol'!G13+'01 1-103-1-105 Pol'!G13+'01 1-125a Pol'!G13</f>
        <v>0</v>
      </c>
      <c r="J52" s="131" t="str">
        <f>IF(I68=0,"",I52/I68*100)</f>
        <v/>
      </c>
    </row>
    <row r="53" spans="1:10" ht="36.75" customHeight="1" x14ac:dyDescent="0.25">
      <c r="A53" s="122"/>
      <c r="B53" s="127" t="s">
        <v>58</v>
      </c>
      <c r="C53" s="191" t="s">
        <v>59</v>
      </c>
      <c r="D53" s="192"/>
      <c r="E53" s="192"/>
      <c r="F53" s="134" t="s">
        <v>26</v>
      </c>
      <c r="G53" s="135"/>
      <c r="H53" s="135"/>
      <c r="I53" s="135">
        <f>'01 1-099-1-101 Pol'!G34+'01 1-103-1-105 Pol'!G34+'01 1-125a Pol'!G27</f>
        <v>0</v>
      </c>
      <c r="J53" s="131" t="str">
        <f>IF(I68=0,"",I53/I68*100)</f>
        <v/>
      </c>
    </row>
    <row r="54" spans="1:10" ht="36.75" customHeight="1" x14ac:dyDescent="0.25">
      <c r="A54" s="122"/>
      <c r="B54" s="127" t="s">
        <v>60</v>
      </c>
      <c r="C54" s="191" t="s">
        <v>61</v>
      </c>
      <c r="D54" s="192"/>
      <c r="E54" s="192"/>
      <c r="F54" s="134" t="s">
        <v>26</v>
      </c>
      <c r="G54" s="135"/>
      <c r="H54" s="135"/>
      <c r="I54" s="135">
        <f>'01 1-099-1-101 Pol'!G40+'01 1-103-1-105 Pol'!G40</f>
        <v>0</v>
      </c>
      <c r="J54" s="131" t="str">
        <f>IF(I68=0,"",I54/I68*100)</f>
        <v/>
      </c>
    </row>
    <row r="55" spans="1:10" ht="36.75" customHeight="1" x14ac:dyDescent="0.25">
      <c r="A55" s="122"/>
      <c r="B55" s="127" t="s">
        <v>62</v>
      </c>
      <c r="C55" s="191" t="s">
        <v>63</v>
      </c>
      <c r="D55" s="192"/>
      <c r="E55" s="192"/>
      <c r="F55" s="134" t="s">
        <v>26</v>
      </c>
      <c r="G55" s="135"/>
      <c r="H55" s="135"/>
      <c r="I55" s="135">
        <f>'01 1-099-1-101 Pol'!G42+'01 1-103-1-105 Pol'!G42+'01 1-125a Pol'!G33</f>
        <v>0</v>
      </c>
      <c r="J55" s="131" t="str">
        <f>IF(I68=0,"",I55/I68*100)</f>
        <v/>
      </c>
    </row>
    <row r="56" spans="1:10" ht="36.75" customHeight="1" x14ac:dyDescent="0.25">
      <c r="A56" s="122"/>
      <c r="B56" s="127" t="s">
        <v>64</v>
      </c>
      <c r="C56" s="191" t="s">
        <v>65</v>
      </c>
      <c r="D56" s="192"/>
      <c r="E56" s="192"/>
      <c r="F56" s="134" t="s">
        <v>26</v>
      </c>
      <c r="G56" s="135"/>
      <c r="H56" s="135"/>
      <c r="I56" s="135">
        <f>'01 1-099-1-101 Pol'!G46+'01 1-103-1-105 Pol'!G46+'01 1-125a Pol'!G37</f>
        <v>0</v>
      </c>
      <c r="J56" s="131" t="str">
        <f>IF(I68=0,"",I56/I68*100)</f>
        <v/>
      </c>
    </row>
    <row r="57" spans="1:10" ht="36.75" customHeight="1" x14ac:dyDescent="0.25">
      <c r="A57" s="122"/>
      <c r="B57" s="127" t="s">
        <v>66</v>
      </c>
      <c r="C57" s="191" t="s">
        <v>67</v>
      </c>
      <c r="D57" s="192"/>
      <c r="E57" s="192"/>
      <c r="F57" s="134" t="s">
        <v>26</v>
      </c>
      <c r="G57" s="135"/>
      <c r="H57" s="135"/>
      <c r="I57" s="135">
        <f>'01 1-099-1-101 Pol'!G49+'01 1-103-1-105 Pol'!G49+'01 1-125a Pol'!G40</f>
        <v>0</v>
      </c>
      <c r="J57" s="131" t="str">
        <f>IF(I68=0,"",I57/I68*100)</f>
        <v/>
      </c>
    </row>
    <row r="58" spans="1:10" ht="36.75" customHeight="1" x14ac:dyDescent="0.25">
      <c r="A58" s="122"/>
      <c r="B58" s="127" t="s">
        <v>68</v>
      </c>
      <c r="C58" s="191" t="s">
        <v>69</v>
      </c>
      <c r="D58" s="192"/>
      <c r="E58" s="192"/>
      <c r="F58" s="134" t="s">
        <v>26</v>
      </c>
      <c r="G58" s="135"/>
      <c r="H58" s="135"/>
      <c r="I58" s="135">
        <f>'01 1-099-1-101 Pol'!G71+'01 1-103-1-105 Pol'!G71+'01 1-125a Pol'!G53</f>
        <v>0</v>
      </c>
      <c r="J58" s="131" t="str">
        <f>IF(I68=0,"",I58/I68*100)</f>
        <v/>
      </c>
    </row>
    <row r="59" spans="1:10" ht="36.75" customHeight="1" x14ac:dyDescent="0.25">
      <c r="A59" s="122"/>
      <c r="B59" s="127" t="s">
        <v>70</v>
      </c>
      <c r="C59" s="191" t="s">
        <v>71</v>
      </c>
      <c r="D59" s="192"/>
      <c r="E59" s="192"/>
      <c r="F59" s="134" t="s">
        <v>27</v>
      </c>
      <c r="G59" s="135"/>
      <c r="H59" s="135"/>
      <c r="I59" s="135">
        <f>'01 1-099-1-101 Pol'!G73+'01 1-103-1-105 Pol'!G73+'01 1-125a Pol'!G55</f>
        <v>0</v>
      </c>
      <c r="J59" s="131" t="str">
        <f>IF(I68=0,"",I59/I68*100)</f>
        <v/>
      </c>
    </row>
    <row r="60" spans="1:10" ht="36.75" customHeight="1" x14ac:dyDescent="0.25">
      <c r="A60" s="122"/>
      <c r="B60" s="127" t="s">
        <v>72</v>
      </c>
      <c r="C60" s="191" t="s">
        <v>73</v>
      </c>
      <c r="D60" s="192"/>
      <c r="E60" s="192"/>
      <c r="F60" s="134" t="s">
        <v>27</v>
      </c>
      <c r="G60" s="135"/>
      <c r="H60" s="135"/>
      <c r="I60" s="135">
        <f>'01 1-099-1-101 Pol'!G101+'01 1-103-1-105 Pol'!G101+'01 1-125a Pol'!G73</f>
        <v>0</v>
      </c>
      <c r="J60" s="131" t="str">
        <f>IF(I68=0,"",I60/I68*100)</f>
        <v/>
      </c>
    </row>
    <row r="61" spans="1:10" ht="36.75" customHeight="1" x14ac:dyDescent="0.25">
      <c r="A61" s="122"/>
      <c r="B61" s="127" t="s">
        <v>74</v>
      </c>
      <c r="C61" s="191" t="s">
        <v>75</v>
      </c>
      <c r="D61" s="192"/>
      <c r="E61" s="192"/>
      <c r="F61" s="134" t="s">
        <v>27</v>
      </c>
      <c r="G61" s="135"/>
      <c r="H61" s="135"/>
      <c r="I61" s="135">
        <f>'01 1-099-1-101 Pol'!G106+'01 1-103-1-105 Pol'!G106+'01 1-125a Pol'!G78</f>
        <v>0</v>
      </c>
      <c r="J61" s="131" t="str">
        <f>IF(I68=0,"",I61/I68*100)</f>
        <v/>
      </c>
    </row>
    <row r="62" spans="1:10" ht="36.75" customHeight="1" x14ac:dyDescent="0.25">
      <c r="A62" s="122"/>
      <c r="B62" s="127" t="s">
        <v>76</v>
      </c>
      <c r="C62" s="191" t="s">
        <v>77</v>
      </c>
      <c r="D62" s="192"/>
      <c r="E62" s="192"/>
      <c r="F62" s="134" t="s">
        <v>27</v>
      </c>
      <c r="G62" s="135"/>
      <c r="H62" s="135"/>
      <c r="I62" s="135">
        <f>'01 1-099-1-101 Pol'!G118+'01 1-103-1-105 Pol'!G118</f>
        <v>0</v>
      </c>
      <c r="J62" s="131" t="str">
        <f>IF(I68=0,"",I62/I68*100)</f>
        <v/>
      </c>
    </row>
    <row r="63" spans="1:10" ht="36.75" customHeight="1" x14ac:dyDescent="0.25">
      <c r="A63" s="122"/>
      <c r="B63" s="127" t="s">
        <v>78</v>
      </c>
      <c r="C63" s="191" t="s">
        <v>79</v>
      </c>
      <c r="D63" s="192"/>
      <c r="E63" s="192"/>
      <c r="F63" s="134" t="s">
        <v>27</v>
      </c>
      <c r="G63" s="135"/>
      <c r="H63" s="135"/>
      <c r="I63" s="135">
        <f>'01 1-099-1-101 Pol'!G122+'01 1-103-1-105 Pol'!G122+'01 1-125a Pol'!G84</f>
        <v>0</v>
      </c>
      <c r="J63" s="131" t="str">
        <f>IF(I68=0,"",I63/I68*100)</f>
        <v/>
      </c>
    </row>
    <row r="64" spans="1:10" ht="36.75" customHeight="1" x14ac:dyDescent="0.25">
      <c r="A64" s="122"/>
      <c r="B64" s="127" t="s">
        <v>80</v>
      </c>
      <c r="C64" s="191" t="s">
        <v>81</v>
      </c>
      <c r="D64" s="192"/>
      <c r="E64" s="192"/>
      <c r="F64" s="134" t="s">
        <v>27</v>
      </c>
      <c r="G64" s="135"/>
      <c r="H64" s="135"/>
      <c r="I64" s="135">
        <f>'01 1-099-1-101 Pol'!G139+'01 1-103-1-105 Pol'!G139+'01 1-125a Pol'!G96</f>
        <v>0</v>
      </c>
      <c r="J64" s="131" t="str">
        <f>IF(I68=0,"",I64/I68*100)</f>
        <v/>
      </c>
    </row>
    <row r="65" spans="1:10" ht="36.75" customHeight="1" x14ac:dyDescent="0.25">
      <c r="A65" s="122"/>
      <c r="B65" s="127" t="s">
        <v>82</v>
      </c>
      <c r="C65" s="191" t="s">
        <v>83</v>
      </c>
      <c r="D65" s="192"/>
      <c r="E65" s="192"/>
      <c r="F65" s="134" t="s">
        <v>27</v>
      </c>
      <c r="G65" s="135"/>
      <c r="H65" s="135"/>
      <c r="I65" s="135">
        <f>'01 1-099-1-101 Pol'!G155+'01 1-103-1-105 Pol'!G156</f>
        <v>0</v>
      </c>
      <c r="J65" s="131" t="str">
        <f>IF(I68=0,"",I65/I68*100)</f>
        <v/>
      </c>
    </row>
    <row r="66" spans="1:10" ht="36.75" customHeight="1" x14ac:dyDescent="0.25">
      <c r="A66" s="122"/>
      <c r="B66" s="127" t="s">
        <v>84</v>
      </c>
      <c r="C66" s="191" t="s">
        <v>85</v>
      </c>
      <c r="D66" s="192"/>
      <c r="E66" s="192"/>
      <c r="F66" s="134" t="s">
        <v>27</v>
      </c>
      <c r="G66" s="135"/>
      <c r="H66" s="135"/>
      <c r="I66" s="135">
        <f>'01 1-099-1-101 Pol'!G159+'01 1-103-1-105 Pol'!G160+'01 1-125a Pol'!G108</f>
        <v>0</v>
      </c>
      <c r="J66" s="131" t="str">
        <f>IF(I68=0,"",I66/I68*100)</f>
        <v/>
      </c>
    </row>
    <row r="67" spans="1:10" ht="36.75" customHeight="1" x14ac:dyDescent="0.25">
      <c r="A67" s="122"/>
      <c r="B67" s="127" t="s">
        <v>86</v>
      </c>
      <c r="C67" s="191" t="s">
        <v>87</v>
      </c>
      <c r="D67" s="192"/>
      <c r="E67" s="192"/>
      <c r="F67" s="134" t="s">
        <v>88</v>
      </c>
      <c r="G67" s="135"/>
      <c r="H67" s="135"/>
      <c r="I67" s="135">
        <f>'01 1-099-1-101 Pol'!G163+'01 1-103-1-105 Pol'!G164+'01 1-125a Pol'!G112</f>
        <v>0</v>
      </c>
      <c r="J67" s="131" t="str">
        <f>IF(I68=0,"",I67/I68*100)</f>
        <v/>
      </c>
    </row>
    <row r="68" spans="1:10" ht="25.5" customHeight="1" x14ac:dyDescent="0.25">
      <c r="A68" s="123"/>
      <c r="B68" s="128" t="s">
        <v>1</v>
      </c>
      <c r="C68" s="129"/>
      <c r="D68" s="130"/>
      <c r="E68" s="130"/>
      <c r="F68" s="136"/>
      <c r="G68" s="137"/>
      <c r="H68" s="137"/>
      <c r="I68" s="137">
        <f>SUM(I51:I67)</f>
        <v>0</v>
      </c>
      <c r="J68" s="132">
        <f>SUM(J51:J67)</f>
        <v>0</v>
      </c>
    </row>
    <row r="69" spans="1:10" x14ac:dyDescent="0.25">
      <c r="F69" s="86"/>
      <c r="G69" s="86"/>
      <c r="H69" s="86"/>
      <c r="I69" s="86"/>
      <c r="J69" s="133"/>
    </row>
    <row r="70" spans="1:10" x14ac:dyDescent="0.25">
      <c r="F70" s="86"/>
      <c r="G70" s="86"/>
      <c r="H70" s="86"/>
      <c r="I70" s="86"/>
      <c r="J70" s="133"/>
    </row>
    <row r="71" spans="1:10" x14ac:dyDescent="0.25">
      <c r="F71" s="86"/>
      <c r="G71" s="86"/>
      <c r="H71" s="86"/>
      <c r="I71" s="86"/>
      <c r="J71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8984375" defaultRowHeight="12.5" x14ac:dyDescent="0.25"/>
  <cols>
    <col min="1" max="1" width="4.36328125" style="3" customWidth="1"/>
    <col min="2" max="2" width="14.453125" style="3" customWidth="1"/>
    <col min="3" max="3" width="38.36328125" style="7" customWidth="1"/>
    <col min="4" max="4" width="4.54296875" style="3" customWidth="1"/>
    <col min="5" max="5" width="10.54296875" style="3" customWidth="1"/>
    <col min="6" max="6" width="9.90625" style="3" customWidth="1"/>
    <col min="7" max="7" width="12.6328125" style="3" customWidth="1"/>
    <col min="8" max="16384" width="9.08984375" style="3"/>
  </cols>
  <sheetData>
    <row r="1" spans="1:7" ht="15.5" x14ac:dyDescent="0.25">
      <c r="A1" s="242" t="s">
        <v>7</v>
      </c>
      <c r="B1" s="242"/>
      <c r="C1" s="243"/>
      <c r="D1" s="242"/>
      <c r="E1" s="242"/>
      <c r="F1" s="242"/>
      <c r="G1" s="242"/>
    </row>
    <row r="2" spans="1:7" ht="24.9" customHeight="1" x14ac:dyDescent="0.25">
      <c r="A2" s="50" t="s">
        <v>8</v>
      </c>
      <c r="B2" s="49"/>
      <c r="C2" s="244"/>
      <c r="D2" s="244"/>
      <c r="E2" s="244"/>
      <c r="F2" s="244"/>
      <c r="G2" s="245"/>
    </row>
    <row r="3" spans="1:7" ht="24.9" customHeight="1" x14ac:dyDescent="0.25">
      <c r="A3" s="50" t="s">
        <v>9</v>
      </c>
      <c r="B3" s="49"/>
      <c r="C3" s="244"/>
      <c r="D3" s="244"/>
      <c r="E3" s="244"/>
      <c r="F3" s="244"/>
      <c r="G3" s="245"/>
    </row>
    <row r="4" spans="1:7" ht="24.9" customHeight="1" x14ac:dyDescent="0.25">
      <c r="A4" s="50" t="s">
        <v>10</v>
      </c>
      <c r="B4" s="49"/>
      <c r="C4" s="244"/>
      <c r="D4" s="244"/>
      <c r="E4" s="244"/>
      <c r="F4" s="244"/>
      <c r="G4" s="245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1"/>
  <sheetViews>
    <sheetView workbookViewId="0">
      <pane ySplit="7" topLeftCell="A107" activePane="bottomLeft" state="frozen"/>
      <selection pane="bottomLeft" activeCell="A120" sqref="A120:G120"/>
    </sheetView>
  </sheetViews>
  <sheetFormatPr defaultRowHeight="12.5" outlineLevelRow="3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6" t="s">
        <v>7</v>
      </c>
      <c r="B1" s="246"/>
      <c r="C1" s="246"/>
      <c r="D1" s="246"/>
      <c r="E1" s="246"/>
      <c r="F1" s="246"/>
      <c r="G1" s="246"/>
      <c r="AG1" t="s">
        <v>91</v>
      </c>
    </row>
    <row r="2" spans="1:60" ht="25" customHeight="1" x14ac:dyDescent="0.25">
      <c r="A2" s="50" t="s">
        <v>8</v>
      </c>
      <c r="B2" s="49" t="s">
        <v>41</v>
      </c>
      <c r="C2" s="247" t="s">
        <v>42</v>
      </c>
      <c r="D2" s="248"/>
      <c r="E2" s="248"/>
      <c r="F2" s="248"/>
      <c r="G2" s="249"/>
      <c r="AG2" t="s">
        <v>92</v>
      </c>
    </row>
    <row r="3" spans="1:60" ht="25" customHeight="1" x14ac:dyDescent="0.25">
      <c r="A3" s="50" t="s">
        <v>9</v>
      </c>
      <c r="B3" s="49" t="s">
        <v>44</v>
      </c>
      <c r="C3" s="247" t="s">
        <v>42</v>
      </c>
      <c r="D3" s="248"/>
      <c r="E3" s="248"/>
      <c r="F3" s="248"/>
      <c r="G3" s="249"/>
      <c r="AC3" s="120" t="s">
        <v>92</v>
      </c>
      <c r="AG3" t="s">
        <v>93</v>
      </c>
    </row>
    <row r="4" spans="1:60" ht="25" customHeight="1" x14ac:dyDescent="0.25">
      <c r="A4" s="139" t="s">
        <v>10</v>
      </c>
      <c r="B4" s="140" t="s">
        <v>45</v>
      </c>
      <c r="C4" s="250" t="s">
        <v>46</v>
      </c>
      <c r="D4" s="251"/>
      <c r="E4" s="251"/>
      <c r="F4" s="251"/>
      <c r="G4" s="252"/>
      <c r="AG4" t="s">
        <v>94</v>
      </c>
    </row>
    <row r="5" spans="1:60" x14ac:dyDescent="0.25">
      <c r="D5" s="10"/>
    </row>
    <row r="6" spans="1:60" ht="37.5" x14ac:dyDescent="0.25">
      <c r="A6" s="142" t="s">
        <v>95</v>
      </c>
      <c r="B6" s="144" t="s">
        <v>96</v>
      </c>
      <c r="C6" s="144" t="s">
        <v>97</v>
      </c>
      <c r="D6" s="143" t="s">
        <v>98</v>
      </c>
      <c r="E6" s="142" t="s">
        <v>99</v>
      </c>
      <c r="F6" s="141" t="s">
        <v>100</v>
      </c>
      <c r="G6" s="142" t="s">
        <v>31</v>
      </c>
      <c r="H6" s="145" t="s">
        <v>32</v>
      </c>
      <c r="I6" s="145" t="s">
        <v>101</v>
      </c>
      <c r="J6" s="145" t="s">
        <v>33</v>
      </c>
      <c r="K6" s="145" t="s">
        <v>102</v>
      </c>
      <c r="L6" s="145" t="s">
        <v>103</v>
      </c>
      <c r="M6" s="145" t="s">
        <v>104</v>
      </c>
      <c r="N6" s="145" t="s">
        <v>105</v>
      </c>
      <c r="O6" s="145" t="s">
        <v>106</v>
      </c>
      <c r="P6" s="145" t="s">
        <v>107</v>
      </c>
      <c r="Q6" s="145" t="s">
        <v>108</v>
      </c>
      <c r="R6" s="145" t="s">
        <v>109</v>
      </c>
      <c r="S6" s="145" t="s">
        <v>110</v>
      </c>
      <c r="T6" s="145" t="s">
        <v>111</v>
      </c>
      <c r="U6" s="145" t="s">
        <v>112</v>
      </c>
      <c r="V6" s="145" t="s">
        <v>113</v>
      </c>
      <c r="W6" s="145" t="s">
        <v>114</v>
      </c>
      <c r="X6" s="145" t="s">
        <v>115</v>
      </c>
      <c r="Y6" s="145" t="s">
        <v>116</v>
      </c>
    </row>
    <row r="7" spans="1:60" hidden="1" x14ac:dyDescent="0.25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ht="13" x14ac:dyDescent="0.25">
      <c r="A8" s="163" t="s">
        <v>117</v>
      </c>
      <c r="B8" s="164" t="s">
        <v>55</v>
      </c>
      <c r="C8" s="183" t="s">
        <v>30</v>
      </c>
      <c r="D8" s="165"/>
      <c r="E8" s="166"/>
      <c r="F8" s="167"/>
      <c r="G8" s="168">
        <f>SUMIF(AG9:AG12,"&lt;&gt;NOR",G9:G12)</f>
        <v>0</v>
      </c>
      <c r="H8" s="162"/>
      <c r="I8" s="162">
        <f>SUM(I9:I12)</f>
        <v>0</v>
      </c>
      <c r="J8" s="162"/>
      <c r="K8" s="162">
        <f>SUM(K9:K12)</f>
        <v>0</v>
      </c>
      <c r="L8" s="162"/>
      <c r="M8" s="162">
        <f>SUM(M9:M12)</f>
        <v>0</v>
      </c>
      <c r="N8" s="161"/>
      <c r="O8" s="161">
        <f>SUM(O9:O12)</f>
        <v>0</v>
      </c>
      <c r="P8" s="161"/>
      <c r="Q8" s="161">
        <f>SUM(Q9:Q12)</f>
        <v>0</v>
      </c>
      <c r="R8" s="162"/>
      <c r="S8" s="162"/>
      <c r="T8" s="162"/>
      <c r="U8" s="162"/>
      <c r="V8" s="162">
        <f>SUM(V9:V12)</f>
        <v>0</v>
      </c>
      <c r="W8" s="162"/>
      <c r="X8" s="162"/>
      <c r="Y8" s="162"/>
      <c r="AG8" t="s">
        <v>118</v>
      </c>
    </row>
    <row r="9" spans="1:60" outlineLevel="1" x14ac:dyDescent="0.25">
      <c r="A9" s="176">
        <v>1</v>
      </c>
      <c r="B9" s="177" t="s">
        <v>119</v>
      </c>
      <c r="C9" s="184" t="s">
        <v>120</v>
      </c>
      <c r="D9" s="178" t="s">
        <v>121</v>
      </c>
      <c r="E9" s="179">
        <v>1</v>
      </c>
      <c r="F9" s="180"/>
      <c r="G9" s="18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122</v>
      </c>
      <c r="T9" s="157" t="s">
        <v>123</v>
      </c>
      <c r="U9" s="157">
        <v>0</v>
      </c>
      <c r="V9" s="157">
        <f>ROUND(E9*U9,2)</f>
        <v>0</v>
      </c>
      <c r="W9" s="157"/>
      <c r="X9" s="157" t="s">
        <v>124</v>
      </c>
      <c r="Y9" s="157" t="s">
        <v>125</v>
      </c>
      <c r="Z9" s="146"/>
      <c r="AA9" s="146"/>
      <c r="AB9" s="146"/>
      <c r="AC9" s="146"/>
      <c r="AD9" s="146"/>
      <c r="AE9" s="146"/>
      <c r="AF9" s="146"/>
      <c r="AG9" s="146" t="s">
        <v>126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5">
      <c r="A10" s="176">
        <v>2</v>
      </c>
      <c r="B10" s="177" t="s">
        <v>127</v>
      </c>
      <c r="C10" s="184" t="s">
        <v>128</v>
      </c>
      <c r="D10" s="178" t="s">
        <v>121</v>
      </c>
      <c r="E10" s="179">
        <v>1</v>
      </c>
      <c r="F10" s="180"/>
      <c r="G10" s="181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122</v>
      </c>
      <c r="T10" s="157" t="s">
        <v>123</v>
      </c>
      <c r="U10" s="157">
        <v>0</v>
      </c>
      <c r="V10" s="157">
        <f>ROUND(E10*U10,2)</f>
        <v>0</v>
      </c>
      <c r="W10" s="157"/>
      <c r="X10" s="157" t="s">
        <v>124</v>
      </c>
      <c r="Y10" s="157" t="s">
        <v>125</v>
      </c>
      <c r="Z10" s="146"/>
      <c r="AA10" s="146"/>
      <c r="AB10" s="146"/>
      <c r="AC10" s="146"/>
      <c r="AD10" s="146"/>
      <c r="AE10" s="146"/>
      <c r="AF10" s="146"/>
      <c r="AG10" s="146" t="s">
        <v>129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5">
      <c r="A11" s="176">
        <v>3</v>
      </c>
      <c r="B11" s="177" t="s">
        <v>130</v>
      </c>
      <c r="C11" s="184" t="s">
        <v>131</v>
      </c>
      <c r="D11" s="178" t="s">
        <v>121</v>
      </c>
      <c r="E11" s="179">
        <v>1</v>
      </c>
      <c r="F11" s="180"/>
      <c r="G11" s="181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122</v>
      </c>
      <c r="T11" s="157" t="s">
        <v>123</v>
      </c>
      <c r="U11" s="157">
        <v>0</v>
      </c>
      <c r="V11" s="157">
        <f>ROUND(E11*U11,2)</f>
        <v>0</v>
      </c>
      <c r="W11" s="157"/>
      <c r="X11" s="157" t="s">
        <v>124</v>
      </c>
      <c r="Y11" s="157" t="s">
        <v>125</v>
      </c>
      <c r="Z11" s="146"/>
      <c r="AA11" s="146"/>
      <c r="AB11" s="146"/>
      <c r="AC11" s="146"/>
      <c r="AD11" s="146"/>
      <c r="AE11" s="146"/>
      <c r="AF11" s="146"/>
      <c r="AG11" s="146" t="s">
        <v>129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5">
      <c r="A12" s="176">
        <v>4</v>
      </c>
      <c r="B12" s="177" t="s">
        <v>132</v>
      </c>
      <c r="C12" s="184" t="s">
        <v>133</v>
      </c>
      <c r="D12" s="178" t="s">
        <v>121</v>
      </c>
      <c r="E12" s="179">
        <v>1</v>
      </c>
      <c r="F12" s="180"/>
      <c r="G12" s="181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122</v>
      </c>
      <c r="T12" s="157" t="s">
        <v>123</v>
      </c>
      <c r="U12" s="157">
        <v>0</v>
      </c>
      <c r="V12" s="157">
        <f>ROUND(E12*U12,2)</f>
        <v>0</v>
      </c>
      <c r="W12" s="157"/>
      <c r="X12" s="157" t="s">
        <v>124</v>
      </c>
      <c r="Y12" s="157" t="s">
        <v>125</v>
      </c>
      <c r="Z12" s="146"/>
      <c r="AA12" s="146"/>
      <c r="AB12" s="146"/>
      <c r="AC12" s="146"/>
      <c r="AD12" s="146"/>
      <c r="AE12" s="146"/>
      <c r="AF12" s="146"/>
      <c r="AG12" s="146" t="s">
        <v>129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13" x14ac:dyDescent="0.25">
      <c r="A13" s="163" t="s">
        <v>117</v>
      </c>
      <c r="B13" s="164" t="s">
        <v>56</v>
      </c>
      <c r="C13" s="183" t="s">
        <v>57</v>
      </c>
      <c r="D13" s="165"/>
      <c r="E13" s="166"/>
      <c r="F13" s="167"/>
      <c r="G13" s="168">
        <f>SUMIF(AG14:AG33,"&lt;&gt;NOR",G14:G33)</f>
        <v>0</v>
      </c>
      <c r="H13" s="162"/>
      <c r="I13" s="162">
        <f>SUM(I14:I33)</f>
        <v>0</v>
      </c>
      <c r="J13" s="162"/>
      <c r="K13" s="162">
        <f>SUM(K14:K33)</f>
        <v>0</v>
      </c>
      <c r="L13" s="162"/>
      <c r="M13" s="162">
        <f>SUM(M14:M33)</f>
        <v>0</v>
      </c>
      <c r="N13" s="161"/>
      <c r="O13" s="161">
        <f>SUM(O14:O33)</f>
        <v>4.38</v>
      </c>
      <c r="P13" s="161"/>
      <c r="Q13" s="161">
        <f>SUM(Q14:Q33)</f>
        <v>0</v>
      </c>
      <c r="R13" s="162"/>
      <c r="S13" s="162"/>
      <c r="T13" s="162"/>
      <c r="U13" s="162"/>
      <c r="V13" s="162">
        <f>SUM(V14:V33)</f>
        <v>71.88</v>
      </c>
      <c r="W13" s="162"/>
      <c r="X13" s="162"/>
      <c r="Y13" s="162"/>
      <c r="AG13" t="s">
        <v>118</v>
      </c>
    </row>
    <row r="14" spans="1:60" ht="20" outlineLevel="1" x14ac:dyDescent="0.25">
      <c r="A14" s="170">
        <v>5</v>
      </c>
      <c r="B14" s="171" t="s">
        <v>134</v>
      </c>
      <c r="C14" s="185" t="s">
        <v>135</v>
      </c>
      <c r="D14" s="172" t="s">
        <v>136</v>
      </c>
      <c r="E14" s="173">
        <v>58.4</v>
      </c>
      <c r="F14" s="174"/>
      <c r="G14" s="175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2.5100000000000001E-3</v>
      </c>
      <c r="O14" s="156">
        <f>ROUND(E14*N14,2)</f>
        <v>0.15</v>
      </c>
      <c r="P14" s="156">
        <v>0</v>
      </c>
      <c r="Q14" s="156">
        <f>ROUND(E14*P14,2)</f>
        <v>0</v>
      </c>
      <c r="R14" s="157"/>
      <c r="S14" s="157" t="s">
        <v>137</v>
      </c>
      <c r="T14" s="157" t="s">
        <v>137</v>
      </c>
      <c r="U14" s="157">
        <v>0.18232999999999999</v>
      </c>
      <c r="V14" s="157">
        <f>ROUND(E14*U14,2)</f>
        <v>10.65</v>
      </c>
      <c r="W14" s="157"/>
      <c r="X14" s="157" t="s">
        <v>124</v>
      </c>
      <c r="Y14" s="157" t="s">
        <v>125</v>
      </c>
      <c r="Z14" s="146"/>
      <c r="AA14" s="146"/>
      <c r="AB14" s="146"/>
      <c r="AC14" s="146"/>
      <c r="AD14" s="146"/>
      <c r="AE14" s="146"/>
      <c r="AF14" s="146"/>
      <c r="AG14" s="146" t="s">
        <v>126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5">
      <c r="A15" s="153"/>
      <c r="B15" s="154"/>
      <c r="C15" s="186" t="s">
        <v>138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139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5">
      <c r="A16" s="153"/>
      <c r="B16" s="154"/>
      <c r="C16" s="186" t="s">
        <v>140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139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5">
      <c r="A17" s="153"/>
      <c r="B17" s="154"/>
      <c r="C17" s="186" t="s">
        <v>141</v>
      </c>
      <c r="D17" s="159"/>
      <c r="E17" s="160">
        <v>9.8000000000000007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6"/>
      <c r="AA17" s="146"/>
      <c r="AB17" s="146"/>
      <c r="AC17" s="146"/>
      <c r="AD17" s="146"/>
      <c r="AE17" s="146"/>
      <c r="AF17" s="146"/>
      <c r="AG17" s="146" t="s">
        <v>139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5">
      <c r="A18" s="153"/>
      <c r="B18" s="154"/>
      <c r="C18" s="186" t="s">
        <v>142</v>
      </c>
      <c r="D18" s="159"/>
      <c r="E18" s="16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6"/>
      <c r="AA18" s="146"/>
      <c r="AB18" s="146"/>
      <c r="AC18" s="146"/>
      <c r="AD18" s="146"/>
      <c r="AE18" s="146"/>
      <c r="AF18" s="146"/>
      <c r="AG18" s="146" t="s">
        <v>139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5">
      <c r="A19" s="153"/>
      <c r="B19" s="154"/>
      <c r="C19" s="186" t="s">
        <v>143</v>
      </c>
      <c r="D19" s="159"/>
      <c r="E19" s="160">
        <v>10.55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139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5">
      <c r="A20" s="153"/>
      <c r="B20" s="154"/>
      <c r="C20" s="186" t="s">
        <v>144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139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5">
      <c r="A21" s="153"/>
      <c r="B21" s="154"/>
      <c r="C21" s="186" t="s">
        <v>145</v>
      </c>
      <c r="D21" s="159"/>
      <c r="E21" s="160">
        <v>18.350000000000001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6"/>
      <c r="AA21" s="146"/>
      <c r="AB21" s="146"/>
      <c r="AC21" s="146"/>
      <c r="AD21" s="146"/>
      <c r="AE21" s="146"/>
      <c r="AF21" s="146"/>
      <c r="AG21" s="146" t="s">
        <v>139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5">
      <c r="A22" s="153"/>
      <c r="B22" s="154"/>
      <c r="C22" s="186" t="s">
        <v>146</v>
      </c>
      <c r="D22" s="159"/>
      <c r="E22" s="16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139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5">
      <c r="A23" s="153"/>
      <c r="B23" s="154"/>
      <c r="C23" s="186" t="s">
        <v>147</v>
      </c>
      <c r="D23" s="159"/>
      <c r="E23" s="160">
        <v>19.7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139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5">
      <c r="A24" s="170">
        <v>6</v>
      </c>
      <c r="B24" s="171" t="s">
        <v>148</v>
      </c>
      <c r="C24" s="185" t="s">
        <v>149</v>
      </c>
      <c r="D24" s="172" t="s">
        <v>150</v>
      </c>
      <c r="E24" s="173">
        <v>74.965999999999994</v>
      </c>
      <c r="F24" s="174"/>
      <c r="G24" s="175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4.4139999999999999E-2</v>
      </c>
      <c r="O24" s="156">
        <f>ROUND(E24*N24,2)</f>
        <v>3.31</v>
      </c>
      <c r="P24" s="156">
        <v>0</v>
      </c>
      <c r="Q24" s="156">
        <f>ROUND(E24*P24,2)</f>
        <v>0</v>
      </c>
      <c r="R24" s="157"/>
      <c r="S24" s="157" t="s">
        <v>137</v>
      </c>
      <c r="T24" s="157" t="s">
        <v>137</v>
      </c>
      <c r="U24" s="157">
        <v>0.6</v>
      </c>
      <c r="V24" s="157">
        <f>ROUND(E24*U24,2)</f>
        <v>44.98</v>
      </c>
      <c r="W24" s="157"/>
      <c r="X24" s="157" t="s">
        <v>124</v>
      </c>
      <c r="Y24" s="157" t="s">
        <v>125</v>
      </c>
      <c r="Z24" s="146"/>
      <c r="AA24" s="146"/>
      <c r="AB24" s="146"/>
      <c r="AC24" s="146"/>
      <c r="AD24" s="146"/>
      <c r="AE24" s="146"/>
      <c r="AF24" s="146"/>
      <c r="AG24" s="146" t="s">
        <v>129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5">
      <c r="A25" s="153"/>
      <c r="B25" s="154"/>
      <c r="C25" s="186" t="s">
        <v>151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6"/>
      <c r="AA25" s="146"/>
      <c r="AB25" s="146"/>
      <c r="AC25" s="146"/>
      <c r="AD25" s="146"/>
      <c r="AE25" s="146"/>
      <c r="AF25" s="146"/>
      <c r="AG25" s="146" t="s">
        <v>139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5">
      <c r="A26" s="153"/>
      <c r="B26" s="154"/>
      <c r="C26" s="186" t="s">
        <v>140</v>
      </c>
      <c r="D26" s="159"/>
      <c r="E26" s="160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6"/>
      <c r="AA26" s="146"/>
      <c r="AB26" s="146"/>
      <c r="AC26" s="146"/>
      <c r="AD26" s="146"/>
      <c r="AE26" s="146"/>
      <c r="AF26" s="146"/>
      <c r="AG26" s="146" t="s">
        <v>139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5">
      <c r="A27" s="153"/>
      <c r="B27" s="154"/>
      <c r="C27" s="186" t="s">
        <v>152</v>
      </c>
      <c r="D27" s="159"/>
      <c r="E27" s="160">
        <v>19.004000000000001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6"/>
      <c r="AA27" s="146"/>
      <c r="AB27" s="146"/>
      <c r="AC27" s="146"/>
      <c r="AD27" s="146"/>
      <c r="AE27" s="146"/>
      <c r="AF27" s="146"/>
      <c r="AG27" s="146" t="s">
        <v>139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5">
      <c r="A28" s="153"/>
      <c r="B28" s="154"/>
      <c r="C28" s="186" t="s">
        <v>142</v>
      </c>
      <c r="D28" s="159"/>
      <c r="E28" s="160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6"/>
      <c r="AA28" s="146"/>
      <c r="AB28" s="146"/>
      <c r="AC28" s="146"/>
      <c r="AD28" s="146"/>
      <c r="AE28" s="146"/>
      <c r="AF28" s="146"/>
      <c r="AG28" s="146" t="s">
        <v>139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5">
      <c r="A29" s="153"/>
      <c r="B29" s="154"/>
      <c r="C29" s="186" t="s">
        <v>153</v>
      </c>
      <c r="D29" s="159"/>
      <c r="E29" s="160">
        <v>17.427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6"/>
      <c r="AA29" s="146"/>
      <c r="AB29" s="146"/>
      <c r="AC29" s="146"/>
      <c r="AD29" s="146"/>
      <c r="AE29" s="146"/>
      <c r="AF29" s="146"/>
      <c r="AG29" s="146" t="s">
        <v>139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5">
      <c r="A30" s="153"/>
      <c r="B30" s="154"/>
      <c r="C30" s="186" t="s">
        <v>144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6"/>
      <c r="AA30" s="146"/>
      <c r="AB30" s="146"/>
      <c r="AC30" s="146"/>
      <c r="AD30" s="146"/>
      <c r="AE30" s="146"/>
      <c r="AF30" s="146"/>
      <c r="AG30" s="146" t="s">
        <v>139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5">
      <c r="A31" s="153"/>
      <c r="B31" s="154"/>
      <c r="C31" s="186" t="s">
        <v>154</v>
      </c>
      <c r="D31" s="159"/>
      <c r="E31" s="160">
        <v>38.534999999999997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139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5">
      <c r="A32" s="170">
        <v>7</v>
      </c>
      <c r="B32" s="171" t="s">
        <v>155</v>
      </c>
      <c r="C32" s="185" t="s">
        <v>156</v>
      </c>
      <c r="D32" s="172" t="s">
        <v>150</v>
      </c>
      <c r="E32" s="173">
        <v>19.350000000000001</v>
      </c>
      <c r="F32" s="174"/>
      <c r="G32" s="175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4.7660000000000001E-2</v>
      </c>
      <c r="O32" s="156">
        <f>ROUND(E32*N32,2)</f>
        <v>0.92</v>
      </c>
      <c r="P32" s="156">
        <v>0</v>
      </c>
      <c r="Q32" s="156">
        <f>ROUND(E32*P32,2)</f>
        <v>0</v>
      </c>
      <c r="R32" s="157"/>
      <c r="S32" s="157" t="s">
        <v>137</v>
      </c>
      <c r="T32" s="157" t="s">
        <v>137</v>
      </c>
      <c r="U32" s="157">
        <v>0.84</v>
      </c>
      <c r="V32" s="157">
        <f>ROUND(E32*U32,2)</f>
        <v>16.25</v>
      </c>
      <c r="W32" s="157"/>
      <c r="X32" s="157" t="s">
        <v>124</v>
      </c>
      <c r="Y32" s="157" t="s">
        <v>125</v>
      </c>
      <c r="Z32" s="146"/>
      <c r="AA32" s="146"/>
      <c r="AB32" s="146"/>
      <c r="AC32" s="146"/>
      <c r="AD32" s="146"/>
      <c r="AE32" s="146"/>
      <c r="AF32" s="146"/>
      <c r="AG32" s="146" t="s">
        <v>129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5">
      <c r="A33" s="153"/>
      <c r="B33" s="154"/>
      <c r="C33" s="186" t="s">
        <v>157</v>
      </c>
      <c r="D33" s="159"/>
      <c r="E33" s="160">
        <v>19.350000000000001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6"/>
      <c r="AA33" s="146"/>
      <c r="AB33" s="146"/>
      <c r="AC33" s="146"/>
      <c r="AD33" s="146"/>
      <c r="AE33" s="146"/>
      <c r="AF33" s="146"/>
      <c r="AG33" s="146" t="s">
        <v>139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13" x14ac:dyDescent="0.25">
      <c r="A34" s="163" t="s">
        <v>117</v>
      </c>
      <c r="B34" s="164" t="s">
        <v>58</v>
      </c>
      <c r="C34" s="183" t="s">
        <v>59</v>
      </c>
      <c r="D34" s="165"/>
      <c r="E34" s="166"/>
      <c r="F34" s="167"/>
      <c r="G34" s="168">
        <f>SUMIF(AG35:AG39,"&lt;&gt;NOR",G35:G39)</f>
        <v>0</v>
      </c>
      <c r="H34" s="162"/>
      <c r="I34" s="162">
        <f>SUM(I35:I39)</f>
        <v>0</v>
      </c>
      <c r="J34" s="162"/>
      <c r="K34" s="162">
        <f>SUM(K35:K39)</f>
        <v>0</v>
      </c>
      <c r="L34" s="162"/>
      <c r="M34" s="162">
        <f>SUM(M35:M39)</f>
        <v>0</v>
      </c>
      <c r="N34" s="161"/>
      <c r="O34" s="161">
        <f>SUM(O35:O39)</f>
        <v>7.0499999999999989</v>
      </c>
      <c r="P34" s="161"/>
      <c r="Q34" s="161">
        <f>SUM(Q35:Q39)</f>
        <v>0</v>
      </c>
      <c r="R34" s="162"/>
      <c r="S34" s="162"/>
      <c r="T34" s="162"/>
      <c r="U34" s="162"/>
      <c r="V34" s="162">
        <f>SUM(V35:V39)</f>
        <v>19.04</v>
      </c>
      <c r="W34" s="162"/>
      <c r="X34" s="162"/>
      <c r="Y34" s="162"/>
      <c r="AG34" t="s">
        <v>118</v>
      </c>
    </row>
    <row r="35" spans="1:60" outlineLevel="1" x14ac:dyDescent="0.25">
      <c r="A35" s="170">
        <v>8</v>
      </c>
      <c r="B35" s="171" t="s">
        <v>158</v>
      </c>
      <c r="C35" s="185" t="s">
        <v>159</v>
      </c>
      <c r="D35" s="172" t="s">
        <v>160</v>
      </c>
      <c r="E35" s="173">
        <v>2.46</v>
      </c>
      <c r="F35" s="174"/>
      <c r="G35" s="175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1.919</v>
      </c>
      <c r="O35" s="156">
        <f>ROUND(E35*N35,2)</f>
        <v>4.72</v>
      </c>
      <c r="P35" s="156">
        <v>0</v>
      </c>
      <c r="Q35" s="156">
        <f>ROUND(E35*P35,2)</f>
        <v>0</v>
      </c>
      <c r="R35" s="157"/>
      <c r="S35" s="157" t="s">
        <v>137</v>
      </c>
      <c r="T35" s="157" t="s">
        <v>137</v>
      </c>
      <c r="U35" s="157">
        <v>2.58</v>
      </c>
      <c r="V35" s="157">
        <f>ROUND(E35*U35,2)</f>
        <v>6.35</v>
      </c>
      <c r="W35" s="157"/>
      <c r="X35" s="157" t="s">
        <v>124</v>
      </c>
      <c r="Y35" s="157" t="s">
        <v>125</v>
      </c>
      <c r="Z35" s="146"/>
      <c r="AA35" s="146"/>
      <c r="AB35" s="146"/>
      <c r="AC35" s="146"/>
      <c r="AD35" s="146"/>
      <c r="AE35" s="146"/>
      <c r="AF35" s="146"/>
      <c r="AG35" s="146" t="s">
        <v>129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5">
      <c r="A36" s="153"/>
      <c r="B36" s="154"/>
      <c r="C36" s="186" t="s">
        <v>161</v>
      </c>
      <c r="D36" s="159"/>
      <c r="E36" s="160">
        <v>2.46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6"/>
      <c r="AA36" s="146"/>
      <c r="AB36" s="146"/>
      <c r="AC36" s="146"/>
      <c r="AD36" s="146"/>
      <c r="AE36" s="146"/>
      <c r="AF36" s="146"/>
      <c r="AG36" s="146" t="s">
        <v>139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0" outlineLevel="1" x14ac:dyDescent="0.25">
      <c r="A37" s="170">
        <v>9</v>
      </c>
      <c r="B37" s="171" t="s">
        <v>162</v>
      </c>
      <c r="C37" s="185" t="s">
        <v>163</v>
      </c>
      <c r="D37" s="172" t="s">
        <v>150</v>
      </c>
      <c r="E37" s="173">
        <v>24.6</v>
      </c>
      <c r="F37" s="174"/>
      <c r="G37" s="175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9.4500000000000001E-2</v>
      </c>
      <c r="O37" s="156">
        <f>ROUND(E37*N37,2)</f>
        <v>2.3199999999999998</v>
      </c>
      <c r="P37" s="156">
        <v>0</v>
      </c>
      <c r="Q37" s="156">
        <f>ROUND(E37*P37,2)</f>
        <v>0</v>
      </c>
      <c r="R37" s="157"/>
      <c r="S37" s="157" t="s">
        <v>137</v>
      </c>
      <c r="T37" s="157" t="s">
        <v>137</v>
      </c>
      <c r="U37" s="157">
        <v>0.42599999999999999</v>
      </c>
      <c r="V37" s="157">
        <f>ROUND(E37*U37,2)</f>
        <v>10.48</v>
      </c>
      <c r="W37" s="157"/>
      <c r="X37" s="157" t="s">
        <v>124</v>
      </c>
      <c r="Y37" s="157" t="s">
        <v>125</v>
      </c>
      <c r="Z37" s="146"/>
      <c r="AA37" s="146"/>
      <c r="AB37" s="146"/>
      <c r="AC37" s="146"/>
      <c r="AD37" s="146"/>
      <c r="AE37" s="146"/>
      <c r="AF37" s="146"/>
      <c r="AG37" s="146" t="s">
        <v>129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5">
      <c r="A38" s="153"/>
      <c r="B38" s="154"/>
      <c r="C38" s="186" t="s">
        <v>164</v>
      </c>
      <c r="D38" s="159"/>
      <c r="E38" s="160">
        <v>24.6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6"/>
      <c r="AA38" s="146"/>
      <c r="AB38" s="146"/>
      <c r="AC38" s="146"/>
      <c r="AD38" s="146"/>
      <c r="AE38" s="146"/>
      <c r="AF38" s="146"/>
      <c r="AG38" s="146" t="s">
        <v>139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5">
      <c r="A39" s="176">
        <v>10</v>
      </c>
      <c r="B39" s="177" t="s">
        <v>165</v>
      </c>
      <c r="C39" s="184" t="s">
        <v>166</v>
      </c>
      <c r="D39" s="178" t="s">
        <v>150</v>
      </c>
      <c r="E39" s="179">
        <v>24.6</v>
      </c>
      <c r="F39" s="180"/>
      <c r="G39" s="181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2.5999999999999998E-4</v>
      </c>
      <c r="O39" s="156">
        <f>ROUND(E39*N39,2)</f>
        <v>0.01</v>
      </c>
      <c r="P39" s="156">
        <v>0</v>
      </c>
      <c r="Q39" s="156">
        <f>ROUND(E39*P39,2)</f>
        <v>0</v>
      </c>
      <c r="R39" s="157"/>
      <c r="S39" s="157" t="s">
        <v>137</v>
      </c>
      <c r="T39" s="157" t="s">
        <v>137</v>
      </c>
      <c r="U39" s="157">
        <v>0.09</v>
      </c>
      <c r="V39" s="157">
        <f>ROUND(E39*U39,2)</f>
        <v>2.21</v>
      </c>
      <c r="W39" s="157"/>
      <c r="X39" s="157" t="s">
        <v>124</v>
      </c>
      <c r="Y39" s="157" t="s">
        <v>125</v>
      </c>
      <c r="Z39" s="146"/>
      <c r="AA39" s="146"/>
      <c r="AB39" s="146"/>
      <c r="AC39" s="146"/>
      <c r="AD39" s="146"/>
      <c r="AE39" s="146"/>
      <c r="AF39" s="146"/>
      <c r="AG39" s="146" t="s">
        <v>129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13" x14ac:dyDescent="0.25">
      <c r="A40" s="163" t="s">
        <v>117</v>
      </c>
      <c r="B40" s="164" t="s">
        <v>60</v>
      </c>
      <c r="C40" s="183" t="s">
        <v>61</v>
      </c>
      <c r="D40" s="165"/>
      <c r="E40" s="166"/>
      <c r="F40" s="167"/>
      <c r="G40" s="168">
        <f>SUMIF(AG41:AG41,"&lt;&gt;NOR",G41:G41)</f>
        <v>0</v>
      </c>
      <c r="H40" s="162"/>
      <c r="I40" s="162">
        <f>SUM(I41:I41)</f>
        <v>0</v>
      </c>
      <c r="J40" s="162"/>
      <c r="K40" s="162">
        <f>SUM(K41:K41)</f>
        <v>0</v>
      </c>
      <c r="L40" s="162"/>
      <c r="M40" s="162">
        <f>SUM(M41:M41)</f>
        <v>0</v>
      </c>
      <c r="N40" s="161"/>
      <c r="O40" s="161">
        <f>SUM(O41:O41)</f>
        <v>0.06</v>
      </c>
      <c r="P40" s="161"/>
      <c r="Q40" s="161">
        <f>SUM(Q41:Q41)</f>
        <v>0</v>
      </c>
      <c r="R40" s="162"/>
      <c r="S40" s="162"/>
      <c r="T40" s="162"/>
      <c r="U40" s="162"/>
      <c r="V40" s="162">
        <f>SUM(V41:V41)</f>
        <v>3.72</v>
      </c>
      <c r="W40" s="162"/>
      <c r="X40" s="162"/>
      <c r="Y40" s="162"/>
      <c r="AG40" t="s">
        <v>118</v>
      </c>
    </row>
    <row r="41" spans="1:60" ht="20" outlineLevel="1" x14ac:dyDescent="0.25">
      <c r="A41" s="176">
        <v>11</v>
      </c>
      <c r="B41" s="177" t="s">
        <v>167</v>
      </c>
      <c r="C41" s="184" t="s">
        <v>168</v>
      </c>
      <c r="D41" s="178" t="s">
        <v>169</v>
      </c>
      <c r="E41" s="179">
        <v>2</v>
      </c>
      <c r="F41" s="180"/>
      <c r="G41" s="181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3.1469999999999998E-2</v>
      </c>
      <c r="O41" s="156">
        <f>ROUND(E41*N41,2)</f>
        <v>0.06</v>
      </c>
      <c r="P41" s="156">
        <v>0</v>
      </c>
      <c r="Q41" s="156">
        <f>ROUND(E41*P41,2)</f>
        <v>0</v>
      </c>
      <c r="R41" s="157"/>
      <c r="S41" s="157" t="s">
        <v>137</v>
      </c>
      <c r="T41" s="157" t="s">
        <v>137</v>
      </c>
      <c r="U41" s="157">
        <v>1.86</v>
      </c>
      <c r="V41" s="157">
        <f>ROUND(E41*U41,2)</f>
        <v>3.72</v>
      </c>
      <c r="W41" s="157"/>
      <c r="X41" s="157" t="s">
        <v>124</v>
      </c>
      <c r="Y41" s="157" t="s">
        <v>125</v>
      </c>
      <c r="Z41" s="146"/>
      <c r="AA41" s="146"/>
      <c r="AB41" s="146"/>
      <c r="AC41" s="146"/>
      <c r="AD41" s="146"/>
      <c r="AE41" s="146"/>
      <c r="AF41" s="146"/>
      <c r="AG41" s="146" t="s">
        <v>126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13" x14ac:dyDescent="0.25">
      <c r="A42" s="163" t="s">
        <v>117</v>
      </c>
      <c r="B42" s="164" t="s">
        <v>62</v>
      </c>
      <c r="C42" s="183" t="s">
        <v>63</v>
      </c>
      <c r="D42" s="165"/>
      <c r="E42" s="166"/>
      <c r="F42" s="167"/>
      <c r="G42" s="168">
        <f>SUMIF(AG43:AG45,"&lt;&gt;NOR",G43:G45)</f>
        <v>0</v>
      </c>
      <c r="H42" s="162"/>
      <c r="I42" s="162">
        <f>SUM(I43:I45)</f>
        <v>0</v>
      </c>
      <c r="J42" s="162"/>
      <c r="K42" s="162">
        <f>SUM(K43:K45)</f>
        <v>0</v>
      </c>
      <c r="L42" s="162"/>
      <c r="M42" s="162">
        <f>SUM(M43:M45)</f>
        <v>0</v>
      </c>
      <c r="N42" s="161"/>
      <c r="O42" s="161">
        <f>SUM(O43:O45)</f>
        <v>0.03</v>
      </c>
      <c r="P42" s="161"/>
      <c r="Q42" s="161">
        <f>SUM(Q43:Q45)</f>
        <v>0</v>
      </c>
      <c r="R42" s="162"/>
      <c r="S42" s="162"/>
      <c r="T42" s="162"/>
      <c r="U42" s="162"/>
      <c r="V42" s="162">
        <f>SUM(V43:V45)</f>
        <v>5.09</v>
      </c>
      <c r="W42" s="162"/>
      <c r="X42" s="162"/>
      <c r="Y42" s="162"/>
      <c r="AG42" t="s">
        <v>118</v>
      </c>
    </row>
    <row r="43" spans="1:60" outlineLevel="1" x14ac:dyDescent="0.25">
      <c r="A43" s="170">
        <v>12</v>
      </c>
      <c r="B43" s="171" t="s">
        <v>170</v>
      </c>
      <c r="C43" s="185" t="s">
        <v>171</v>
      </c>
      <c r="D43" s="172" t="s">
        <v>150</v>
      </c>
      <c r="E43" s="173">
        <v>28.294799999999999</v>
      </c>
      <c r="F43" s="174"/>
      <c r="G43" s="175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1.2099999999999999E-3</v>
      </c>
      <c r="O43" s="156">
        <f>ROUND(E43*N43,2)</f>
        <v>0.03</v>
      </c>
      <c r="P43" s="156">
        <v>0</v>
      </c>
      <c r="Q43" s="156">
        <f>ROUND(E43*P43,2)</f>
        <v>0</v>
      </c>
      <c r="R43" s="157"/>
      <c r="S43" s="157" t="s">
        <v>137</v>
      </c>
      <c r="T43" s="157" t="s">
        <v>137</v>
      </c>
      <c r="U43" s="157">
        <v>0.18</v>
      </c>
      <c r="V43" s="157">
        <f>ROUND(E43*U43,2)</f>
        <v>5.09</v>
      </c>
      <c r="W43" s="157"/>
      <c r="X43" s="157" t="s">
        <v>124</v>
      </c>
      <c r="Y43" s="157" t="s">
        <v>125</v>
      </c>
      <c r="Z43" s="146"/>
      <c r="AA43" s="146"/>
      <c r="AB43" s="146"/>
      <c r="AC43" s="146"/>
      <c r="AD43" s="146"/>
      <c r="AE43" s="146"/>
      <c r="AF43" s="146"/>
      <c r="AG43" s="146" t="s">
        <v>129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5">
      <c r="A44" s="153"/>
      <c r="B44" s="154"/>
      <c r="C44" s="186" t="s">
        <v>172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6"/>
      <c r="AA44" s="146"/>
      <c r="AB44" s="146"/>
      <c r="AC44" s="146"/>
      <c r="AD44" s="146"/>
      <c r="AE44" s="146"/>
      <c r="AF44" s="146"/>
      <c r="AG44" s="146" t="s">
        <v>139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5">
      <c r="A45" s="153"/>
      <c r="B45" s="154"/>
      <c r="C45" s="186" t="s">
        <v>173</v>
      </c>
      <c r="D45" s="159"/>
      <c r="E45" s="160">
        <v>28.294799999999999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6"/>
      <c r="AA45" s="146"/>
      <c r="AB45" s="146"/>
      <c r="AC45" s="146"/>
      <c r="AD45" s="146"/>
      <c r="AE45" s="146"/>
      <c r="AF45" s="146"/>
      <c r="AG45" s="146" t="s">
        <v>139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6" x14ac:dyDescent="0.25">
      <c r="A46" s="163" t="s">
        <v>117</v>
      </c>
      <c r="B46" s="164" t="s">
        <v>64</v>
      </c>
      <c r="C46" s="183" t="s">
        <v>65</v>
      </c>
      <c r="D46" s="165"/>
      <c r="E46" s="166"/>
      <c r="F46" s="167"/>
      <c r="G46" s="168">
        <f>SUMIF(AG47:AG48,"&lt;&gt;NOR",G47:G48)</f>
        <v>0</v>
      </c>
      <c r="H46" s="162"/>
      <c r="I46" s="162">
        <f>SUM(I47:I48)</f>
        <v>0</v>
      </c>
      <c r="J46" s="162"/>
      <c r="K46" s="162">
        <f>SUM(K47:K48)</f>
        <v>0</v>
      </c>
      <c r="L46" s="162"/>
      <c r="M46" s="162">
        <f>SUM(M47:M48)</f>
        <v>0</v>
      </c>
      <c r="N46" s="161"/>
      <c r="O46" s="161">
        <f>SUM(O47:O48)</f>
        <v>0</v>
      </c>
      <c r="P46" s="161"/>
      <c r="Q46" s="161">
        <f>SUM(Q47:Q48)</f>
        <v>0</v>
      </c>
      <c r="R46" s="162"/>
      <c r="S46" s="162"/>
      <c r="T46" s="162"/>
      <c r="U46" s="162"/>
      <c r="V46" s="162">
        <f>SUM(V47:V48)</f>
        <v>7.63</v>
      </c>
      <c r="W46" s="162"/>
      <c r="X46" s="162"/>
      <c r="Y46" s="162"/>
      <c r="AG46" t="s">
        <v>118</v>
      </c>
    </row>
    <row r="47" spans="1:60" outlineLevel="1" x14ac:dyDescent="0.25">
      <c r="A47" s="170">
        <v>13</v>
      </c>
      <c r="B47" s="171" t="s">
        <v>174</v>
      </c>
      <c r="C47" s="185" t="s">
        <v>175</v>
      </c>
      <c r="D47" s="172" t="s">
        <v>150</v>
      </c>
      <c r="E47" s="173">
        <v>24.6</v>
      </c>
      <c r="F47" s="174"/>
      <c r="G47" s="175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4.0000000000000003E-5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137</v>
      </c>
      <c r="T47" s="157" t="s">
        <v>137</v>
      </c>
      <c r="U47" s="157">
        <v>0.31</v>
      </c>
      <c r="V47" s="157">
        <f>ROUND(E47*U47,2)</f>
        <v>7.63</v>
      </c>
      <c r="W47" s="157"/>
      <c r="X47" s="157" t="s">
        <v>124</v>
      </c>
      <c r="Y47" s="157" t="s">
        <v>125</v>
      </c>
      <c r="Z47" s="146"/>
      <c r="AA47" s="146"/>
      <c r="AB47" s="146"/>
      <c r="AC47" s="146"/>
      <c r="AD47" s="146"/>
      <c r="AE47" s="146"/>
      <c r="AF47" s="146"/>
      <c r="AG47" s="146" t="s">
        <v>129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5">
      <c r="A48" s="153"/>
      <c r="B48" s="154"/>
      <c r="C48" s="186" t="s">
        <v>164</v>
      </c>
      <c r="D48" s="159"/>
      <c r="E48" s="160">
        <v>24.6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6"/>
      <c r="AA48" s="146"/>
      <c r="AB48" s="146"/>
      <c r="AC48" s="146"/>
      <c r="AD48" s="146"/>
      <c r="AE48" s="146"/>
      <c r="AF48" s="146"/>
      <c r="AG48" s="146" t="s">
        <v>139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13" x14ac:dyDescent="0.25">
      <c r="A49" s="163" t="s">
        <v>117</v>
      </c>
      <c r="B49" s="164" t="s">
        <v>66</v>
      </c>
      <c r="C49" s="183" t="s">
        <v>67</v>
      </c>
      <c r="D49" s="165"/>
      <c r="E49" s="166"/>
      <c r="F49" s="167"/>
      <c r="G49" s="168">
        <f>SUMIF(AG50:AG70,"&lt;&gt;NOR",G50:G70)</f>
        <v>0</v>
      </c>
      <c r="H49" s="162"/>
      <c r="I49" s="162">
        <f>SUM(I50:I70)</f>
        <v>0</v>
      </c>
      <c r="J49" s="162"/>
      <c r="K49" s="162">
        <f>SUM(K50:K70)</f>
        <v>0</v>
      </c>
      <c r="L49" s="162"/>
      <c r="M49" s="162">
        <f>SUM(M50:M70)</f>
        <v>0</v>
      </c>
      <c r="N49" s="161"/>
      <c r="O49" s="161">
        <f>SUM(O50:O70)</f>
        <v>0</v>
      </c>
      <c r="P49" s="161"/>
      <c r="Q49" s="161">
        <f>SUM(Q50:Q70)</f>
        <v>18.809999999999999</v>
      </c>
      <c r="R49" s="162"/>
      <c r="S49" s="162"/>
      <c r="T49" s="162"/>
      <c r="U49" s="162"/>
      <c r="V49" s="162">
        <f>SUM(V50:V70)</f>
        <v>107.05</v>
      </c>
      <c r="W49" s="162"/>
      <c r="X49" s="162"/>
      <c r="Y49" s="162"/>
      <c r="AG49" t="s">
        <v>118</v>
      </c>
    </row>
    <row r="50" spans="1:60" ht="20" outlineLevel="1" x14ac:dyDescent="0.25">
      <c r="A50" s="170">
        <v>14</v>
      </c>
      <c r="B50" s="171" t="s">
        <v>176</v>
      </c>
      <c r="C50" s="185" t="s">
        <v>177</v>
      </c>
      <c r="D50" s="172" t="s">
        <v>160</v>
      </c>
      <c r="E50" s="173">
        <v>3.69</v>
      </c>
      <c r="F50" s="174"/>
      <c r="G50" s="175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2.2000000000000002</v>
      </c>
      <c r="Q50" s="156">
        <f>ROUND(E50*P50,2)</f>
        <v>8.1199999999999992</v>
      </c>
      <c r="R50" s="157"/>
      <c r="S50" s="157" t="s">
        <v>137</v>
      </c>
      <c r="T50" s="157" t="s">
        <v>137</v>
      </c>
      <c r="U50" s="157">
        <v>9.7780000000000005</v>
      </c>
      <c r="V50" s="157">
        <f>ROUND(E50*U50,2)</f>
        <v>36.08</v>
      </c>
      <c r="W50" s="157"/>
      <c r="X50" s="157" t="s">
        <v>124</v>
      </c>
      <c r="Y50" s="157" t="s">
        <v>125</v>
      </c>
      <c r="Z50" s="146"/>
      <c r="AA50" s="146"/>
      <c r="AB50" s="146"/>
      <c r="AC50" s="146"/>
      <c r="AD50" s="146"/>
      <c r="AE50" s="146"/>
      <c r="AF50" s="146"/>
      <c r="AG50" s="146" t="s">
        <v>129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5">
      <c r="A51" s="153"/>
      <c r="B51" s="154"/>
      <c r="C51" s="186" t="s">
        <v>178</v>
      </c>
      <c r="D51" s="159"/>
      <c r="E51" s="160">
        <v>3.69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6"/>
      <c r="AA51" s="146"/>
      <c r="AB51" s="146"/>
      <c r="AC51" s="146"/>
      <c r="AD51" s="146"/>
      <c r="AE51" s="146"/>
      <c r="AF51" s="146"/>
      <c r="AG51" s="146" t="s">
        <v>139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5">
      <c r="A52" s="170">
        <v>15</v>
      </c>
      <c r="B52" s="171" t="s">
        <v>179</v>
      </c>
      <c r="C52" s="185" t="s">
        <v>180</v>
      </c>
      <c r="D52" s="172" t="s">
        <v>150</v>
      </c>
      <c r="E52" s="173">
        <v>24.6</v>
      </c>
      <c r="F52" s="174"/>
      <c r="G52" s="175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0.02</v>
      </c>
      <c r="Q52" s="156">
        <f>ROUND(E52*P52,2)</f>
        <v>0.49</v>
      </c>
      <c r="R52" s="157"/>
      <c r="S52" s="157" t="s">
        <v>137</v>
      </c>
      <c r="T52" s="157" t="s">
        <v>137</v>
      </c>
      <c r="U52" s="157">
        <v>0.15</v>
      </c>
      <c r="V52" s="157">
        <f>ROUND(E52*U52,2)</f>
        <v>3.69</v>
      </c>
      <c r="W52" s="157"/>
      <c r="X52" s="157" t="s">
        <v>124</v>
      </c>
      <c r="Y52" s="157" t="s">
        <v>125</v>
      </c>
      <c r="Z52" s="146"/>
      <c r="AA52" s="146"/>
      <c r="AB52" s="146"/>
      <c r="AC52" s="146"/>
      <c r="AD52" s="146"/>
      <c r="AE52" s="146"/>
      <c r="AF52" s="146"/>
      <c r="AG52" s="146" t="s">
        <v>129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5">
      <c r="A53" s="153"/>
      <c r="B53" s="154"/>
      <c r="C53" s="186" t="s">
        <v>164</v>
      </c>
      <c r="D53" s="159"/>
      <c r="E53" s="160">
        <v>24.6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6"/>
      <c r="AA53" s="146"/>
      <c r="AB53" s="146"/>
      <c r="AC53" s="146"/>
      <c r="AD53" s="146"/>
      <c r="AE53" s="146"/>
      <c r="AF53" s="146"/>
      <c r="AG53" s="146" t="s">
        <v>139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0" outlineLevel="1" x14ac:dyDescent="0.25">
      <c r="A54" s="176">
        <v>16</v>
      </c>
      <c r="B54" s="177" t="s">
        <v>181</v>
      </c>
      <c r="C54" s="184" t="s">
        <v>182</v>
      </c>
      <c r="D54" s="178" t="s">
        <v>169</v>
      </c>
      <c r="E54" s="179">
        <v>2</v>
      </c>
      <c r="F54" s="180"/>
      <c r="G54" s="181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137</v>
      </c>
      <c r="T54" s="157" t="s">
        <v>137</v>
      </c>
      <c r="U54" s="157">
        <v>0.05</v>
      </c>
      <c r="V54" s="157">
        <f>ROUND(E54*U54,2)</f>
        <v>0.1</v>
      </c>
      <c r="W54" s="157"/>
      <c r="X54" s="157" t="s">
        <v>124</v>
      </c>
      <c r="Y54" s="157" t="s">
        <v>125</v>
      </c>
      <c r="Z54" s="146"/>
      <c r="AA54" s="146"/>
      <c r="AB54" s="146"/>
      <c r="AC54" s="146"/>
      <c r="AD54" s="146"/>
      <c r="AE54" s="146"/>
      <c r="AF54" s="146"/>
      <c r="AG54" s="146" t="s">
        <v>126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5">
      <c r="A55" s="170">
        <v>17</v>
      </c>
      <c r="B55" s="171" t="s">
        <v>183</v>
      </c>
      <c r="C55" s="185" t="s">
        <v>184</v>
      </c>
      <c r="D55" s="172" t="s">
        <v>150</v>
      </c>
      <c r="E55" s="173">
        <v>3.1520000000000001</v>
      </c>
      <c r="F55" s="174"/>
      <c r="G55" s="175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1.17E-3</v>
      </c>
      <c r="O55" s="156">
        <f>ROUND(E55*N55,2)</f>
        <v>0</v>
      </c>
      <c r="P55" s="156">
        <v>7.5999999999999998E-2</v>
      </c>
      <c r="Q55" s="156">
        <f>ROUND(E55*P55,2)</f>
        <v>0.24</v>
      </c>
      <c r="R55" s="157"/>
      <c r="S55" s="157" t="s">
        <v>137</v>
      </c>
      <c r="T55" s="157" t="s">
        <v>137</v>
      </c>
      <c r="U55" s="157">
        <v>0.93899999999999995</v>
      </c>
      <c r="V55" s="157">
        <f>ROUND(E55*U55,2)</f>
        <v>2.96</v>
      </c>
      <c r="W55" s="157"/>
      <c r="X55" s="157" t="s">
        <v>124</v>
      </c>
      <c r="Y55" s="157" t="s">
        <v>125</v>
      </c>
      <c r="Z55" s="146"/>
      <c r="AA55" s="146"/>
      <c r="AB55" s="146"/>
      <c r="AC55" s="146"/>
      <c r="AD55" s="146"/>
      <c r="AE55" s="146"/>
      <c r="AF55" s="146"/>
      <c r="AG55" s="146" t="s">
        <v>126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5">
      <c r="A56" s="153"/>
      <c r="B56" s="154"/>
      <c r="C56" s="186" t="s">
        <v>185</v>
      </c>
      <c r="D56" s="159"/>
      <c r="E56" s="160">
        <v>3.1520000000000001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6"/>
      <c r="AA56" s="146"/>
      <c r="AB56" s="146"/>
      <c r="AC56" s="146"/>
      <c r="AD56" s="146"/>
      <c r="AE56" s="146"/>
      <c r="AF56" s="146"/>
      <c r="AG56" s="146" t="s">
        <v>139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5">
      <c r="A57" s="170">
        <v>18</v>
      </c>
      <c r="B57" s="171" t="s">
        <v>186</v>
      </c>
      <c r="C57" s="185" t="s">
        <v>187</v>
      </c>
      <c r="D57" s="172" t="s">
        <v>150</v>
      </c>
      <c r="E57" s="173">
        <v>94.316000000000003</v>
      </c>
      <c r="F57" s="174"/>
      <c r="G57" s="175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4.5999999999999999E-2</v>
      </c>
      <c r="Q57" s="156">
        <f>ROUND(E57*P57,2)</f>
        <v>4.34</v>
      </c>
      <c r="R57" s="157"/>
      <c r="S57" s="157" t="s">
        <v>137</v>
      </c>
      <c r="T57" s="157" t="s">
        <v>137</v>
      </c>
      <c r="U57" s="157">
        <v>0.26</v>
      </c>
      <c r="V57" s="157">
        <f>ROUND(E57*U57,2)</f>
        <v>24.52</v>
      </c>
      <c r="W57" s="157"/>
      <c r="X57" s="157" t="s">
        <v>124</v>
      </c>
      <c r="Y57" s="157" t="s">
        <v>125</v>
      </c>
      <c r="Z57" s="146"/>
      <c r="AA57" s="146"/>
      <c r="AB57" s="146"/>
      <c r="AC57" s="146"/>
      <c r="AD57" s="146"/>
      <c r="AE57" s="146"/>
      <c r="AF57" s="146"/>
      <c r="AG57" s="146" t="s">
        <v>129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5">
      <c r="A58" s="153"/>
      <c r="B58" s="154"/>
      <c r="C58" s="186" t="s">
        <v>140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6"/>
      <c r="AA58" s="146"/>
      <c r="AB58" s="146"/>
      <c r="AC58" s="146"/>
      <c r="AD58" s="146"/>
      <c r="AE58" s="146"/>
      <c r="AF58" s="146"/>
      <c r="AG58" s="146" t="s">
        <v>139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5">
      <c r="A59" s="153"/>
      <c r="B59" s="154"/>
      <c r="C59" s="186" t="s">
        <v>188</v>
      </c>
      <c r="D59" s="159"/>
      <c r="E59" s="160">
        <v>23.904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6"/>
      <c r="AA59" s="146"/>
      <c r="AB59" s="146"/>
      <c r="AC59" s="146"/>
      <c r="AD59" s="146"/>
      <c r="AE59" s="146"/>
      <c r="AF59" s="146"/>
      <c r="AG59" s="146" t="s">
        <v>139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5">
      <c r="A60" s="153"/>
      <c r="B60" s="154"/>
      <c r="C60" s="186" t="s">
        <v>142</v>
      </c>
      <c r="D60" s="159"/>
      <c r="E60" s="16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6"/>
      <c r="AA60" s="146"/>
      <c r="AB60" s="146"/>
      <c r="AC60" s="146"/>
      <c r="AD60" s="146"/>
      <c r="AE60" s="146"/>
      <c r="AF60" s="146"/>
      <c r="AG60" s="146" t="s">
        <v>139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5">
      <c r="A61" s="153"/>
      <c r="B61" s="154"/>
      <c r="C61" s="186" t="s">
        <v>189</v>
      </c>
      <c r="D61" s="159"/>
      <c r="E61" s="160">
        <v>22.702000000000002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6"/>
      <c r="AA61" s="146"/>
      <c r="AB61" s="146"/>
      <c r="AC61" s="146"/>
      <c r="AD61" s="146"/>
      <c r="AE61" s="146"/>
      <c r="AF61" s="146"/>
      <c r="AG61" s="146" t="s">
        <v>139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5">
      <c r="A62" s="153"/>
      <c r="B62" s="154"/>
      <c r="C62" s="186" t="s">
        <v>144</v>
      </c>
      <c r="D62" s="159"/>
      <c r="E62" s="160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6"/>
      <c r="AA62" s="146"/>
      <c r="AB62" s="146"/>
      <c r="AC62" s="146"/>
      <c r="AD62" s="146"/>
      <c r="AE62" s="146"/>
      <c r="AF62" s="146"/>
      <c r="AG62" s="146" t="s">
        <v>139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5">
      <c r="A63" s="153"/>
      <c r="B63" s="154"/>
      <c r="C63" s="186" t="s">
        <v>190</v>
      </c>
      <c r="D63" s="159"/>
      <c r="E63" s="160">
        <v>47.71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6"/>
      <c r="AA63" s="146"/>
      <c r="AB63" s="146"/>
      <c r="AC63" s="146"/>
      <c r="AD63" s="146"/>
      <c r="AE63" s="146"/>
      <c r="AF63" s="146"/>
      <c r="AG63" s="146" t="s">
        <v>139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5">
      <c r="A64" s="170">
        <v>19</v>
      </c>
      <c r="B64" s="171" t="s">
        <v>191</v>
      </c>
      <c r="C64" s="185" t="s">
        <v>192</v>
      </c>
      <c r="D64" s="172" t="s">
        <v>150</v>
      </c>
      <c r="E64" s="173">
        <v>82.706000000000003</v>
      </c>
      <c r="F64" s="174"/>
      <c r="G64" s="175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6.8000000000000005E-2</v>
      </c>
      <c r="Q64" s="156">
        <f>ROUND(E64*P64,2)</f>
        <v>5.62</v>
      </c>
      <c r="R64" s="157"/>
      <c r="S64" s="157" t="s">
        <v>137</v>
      </c>
      <c r="T64" s="157" t="s">
        <v>137</v>
      </c>
      <c r="U64" s="157">
        <v>0.48</v>
      </c>
      <c r="V64" s="157">
        <f>ROUND(E64*U64,2)</f>
        <v>39.700000000000003</v>
      </c>
      <c r="W64" s="157"/>
      <c r="X64" s="157" t="s">
        <v>124</v>
      </c>
      <c r="Y64" s="157" t="s">
        <v>125</v>
      </c>
      <c r="Z64" s="146"/>
      <c r="AA64" s="146"/>
      <c r="AB64" s="146"/>
      <c r="AC64" s="146"/>
      <c r="AD64" s="146"/>
      <c r="AE64" s="146"/>
      <c r="AF64" s="146"/>
      <c r="AG64" s="146" t="s">
        <v>126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5">
      <c r="A65" s="153"/>
      <c r="B65" s="154"/>
      <c r="C65" s="186" t="s">
        <v>140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6"/>
      <c r="AA65" s="146"/>
      <c r="AB65" s="146"/>
      <c r="AC65" s="146"/>
      <c r="AD65" s="146"/>
      <c r="AE65" s="146"/>
      <c r="AF65" s="146"/>
      <c r="AG65" s="146" t="s">
        <v>139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5">
      <c r="A66" s="153"/>
      <c r="B66" s="154"/>
      <c r="C66" s="186" t="s">
        <v>193</v>
      </c>
      <c r="D66" s="159"/>
      <c r="E66" s="160">
        <v>20.963999999999999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6"/>
      <c r="AA66" s="146"/>
      <c r="AB66" s="146"/>
      <c r="AC66" s="146"/>
      <c r="AD66" s="146"/>
      <c r="AE66" s="146"/>
      <c r="AF66" s="146"/>
      <c r="AG66" s="146" t="s">
        <v>139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5">
      <c r="A67" s="153"/>
      <c r="B67" s="154"/>
      <c r="C67" s="186" t="s">
        <v>142</v>
      </c>
      <c r="D67" s="159"/>
      <c r="E67" s="160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6"/>
      <c r="AA67" s="146"/>
      <c r="AB67" s="146"/>
      <c r="AC67" s="146"/>
      <c r="AD67" s="146"/>
      <c r="AE67" s="146"/>
      <c r="AF67" s="146"/>
      <c r="AG67" s="146" t="s">
        <v>139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5">
      <c r="A68" s="153"/>
      <c r="B68" s="154"/>
      <c r="C68" s="186" t="s">
        <v>194</v>
      </c>
      <c r="D68" s="159"/>
      <c r="E68" s="160">
        <v>19.536999999999999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6"/>
      <c r="AA68" s="146"/>
      <c r="AB68" s="146"/>
      <c r="AC68" s="146"/>
      <c r="AD68" s="146"/>
      <c r="AE68" s="146"/>
      <c r="AF68" s="146"/>
      <c r="AG68" s="146" t="s">
        <v>139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3" x14ac:dyDescent="0.25">
      <c r="A69" s="153"/>
      <c r="B69" s="154"/>
      <c r="C69" s="186" t="s">
        <v>144</v>
      </c>
      <c r="D69" s="159"/>
      <c r="E69" s="16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6"/>
      <c r="AA69" s="146"/>
      <c r="AB69" s="146"/>
      <c r="AC69" s="146"/>
      <c r="AD69" s="146"/>
      <c r="AE69" s="146"/>
      <c r="AF69" s="146"/>
      <c r="AG69" s="146" t="s">
        <v>139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5">
      <c r="A70" s="153"/>
      <c r="B70" s="154"/>
      <c r="C70" s="186" t="s">
        <v>195</v>
      </c>
      <c r="D70" s="159"/>
      <c r="E70" s="160">
        <v>42.204999999999998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6"/>
      <c r="AA70" s="146"/>
      <c r="AB70" s="146"/>
      <c r="AC70" s="146"/>
      <c r="AD70" s="146"/>
      <c r="AE70" s="146"/>
      <c r="AF70" s="146"/>
      <c r="AG70" s="146" t="s">
        <v>139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13" x14ac:dyDescent="0.25">
      <c r="A71" s="163" t="s">
        <v>117</v>
      </c>
      <c r="B71" s="164" t="s">
        <v>68</v>
      </c>
      <c r="C71" s="183" t="s">
        <v>69</v>
      </c>
      <c r="D71" s="165"/>
      <c r="E71" s="166"/>
      <c r="F71" s="167"/>
      <c r="G71" s="168">
        <f>SUMIF(AG72:AG72,"&lt;&gt;NOR",G72:G72)</f>
        <v>0</v>
      </c>
      <c r="H71" s="162"/>
      <c r="I71" s="162">
        <f>SUM(I72:I72)</f>
        <v>0</v>
      </c>
      <c r="J71" s="162"/>
      <c r="K71" s="162">
        <f>SUM(K72:K72)</f>
        <v>0</v>
      </c>
      <c r="L71" s="162"/>
      <c r="M71" s="162">
        <f>SUM(M72:M72)</f>
        <v>0</v>
      </c>
      <c r="N71" s="161"/>
      <c r="O71" s="161">
        <f>SUM(O72:O72)</f>
        <v>0</v>
      </c>
      <c r="P71" s="161"/>
      <c r="Q71" s="161">
        <f>SUM(Q72:Q72)</f>
        <v>0</v>
      </c>
      <c r="R71" s="162"/>
      <c r="S71" s="162"/>
      <c r="T71" s="162"/>
      <c r="U71" s="162"/>
      <c r="V71" s="162">
        <f>SUM(V72:V72)</f>
        <v>24.22</v>
      </c>
      <c r="W71" s="162"/>
      <c r="X71" s="162"/>
      <c r="Y71" s="162"/>
      <c r="AG71" t="s">
        <v>118</v>
      </c>
    </row>
    <row r="72" spans="1:60" outlineLevel="1" x14ac:dyDescent="0.25">
      <c r="A72" s="176">
        <v>20</v>
      </c>
      <c r="B72" s="177" t="s">
        <v>196</v>
      </c>
      <c r="C72" s="184" t="s">
        <v>197</v>
      </c>
      <c r="D72" s="178" t="s">
        <v>198</v>
      </c>
      <c r="E72" s="179">
        <v>11.53149</v>
      </c>
      <c r="F72" s="180"/>
      <c r="G72" s="181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137</v>
      </c>
      <c r="T72" s="157" t="s">
        <v>137</v>
      </c>
      <c r="U72" s="157">
        <v>2.1</v>
      </c>
      <c r="V72" s="157">
        <f>ROUND(E72*U72,2)</f>
        <v>24.22</v>
      </c>
      <c r="W72" s="157"/>
      <c r="X72" s="157" t="s">
        <v>199</v>
      </c>
      <c r="Y72" s="157" t="s">
        <v>125</v>
      </c>
      <c r="Z72" s="146"/>
      <c r="AA72" s="146"/>
      <c r="AB72" s="146"/>
      <c r="AC72" s="146"/>
      <c r="AD72" s="146"/>
      <c r="AE72" s="146"/>
      <c r="AF72" s="146"/>
      <c r="AG72" s="146" t="s">
        <v>200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13" x14ac:dyDescent="0.25">
      <c r="A73" s="163" t="s">
        <v>117</v>
      </c>
      <c r="B73" s="164" t="s">
        <v>70</v>
      </c>
      <c r="C73" s="183" t="s">
        <v>71</v>
      </c>
      <c r="D73" s="165"/>
      <c r="E73" s="166"/>
      <c r="F73" s="167"/>
      <c r="G73" s="168">
        <f>SUMIF(AG74:AG100,"&lt;&gt;NOR",G74:G100)</f>
        <v>0</v>
      </c>
      <c r="H73" s="162"/>
      <c r="I73" s="162">
        <f>SUM(I74:I100)</f>
        <v>0</v>
      </c>
      <c r="J73" s="162"/>
      <c r="K73" s="162">
        <f>SUM(K74:K100)</f>
        <v>0</v>
      </c>
      <c r="L73" s="162"/>
      <c r="M73" s="162">
        <f>SUM(M74:M100)</f>
        <v>0</v>
      </c>
      <c r="N73" s="161"/>
      <c r="O73" s="161">
        <f>SUM(O74:O100)</f>
        <v>0.8</v>
      </c>
      <c r="P73" s="161"/>
      <c r="Q73" s="161">
        <f>SUM(Q74:Q100)</f>
        <v>0.4</v>
      </c>
      <c r="R73" s="162"/>
      <c r="S73" s="162"/>
      <c r="T73" s="162"/>
      <c r="U73" s="162"/>
      <c r="V73" s="162">
        <f>SUM(V74:V100)</f>
        <v>76.230000000000018</v>
      </c>
      <c r="W73" s="162"/>
      <c r="X73" s="162"/>
      <c r="Y73" s="162"/>
      <c r="AG73" t="s">
        <v>118</v>
      </c>
    </row>
    <row r="74" spans="1:60" ht="20" outlineLevel="1" x14ac:dyDescent="0.25">
      <c r="A74" s="170">
        <v>21</v>
      </c>
      <c r="B74" s="171" t="s">
        <v>201</v>
      </c>
      <c r="C74" s="185" t="s">
        <v>202</v>
      </c>
      <c r="D74" s="172" t="s">
        <v>150</v>
      </c>
      <c r="E74" s="173">
        <v>24.6</v>
      </c>
      <c r="F74" s="174"/>
      <c r="G74" s="175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0</v>
      </c>
      <c r="O74" s="156">
        <f>ROUND(E74*N74,2)</f>
        <v>0</v>
      </c>
      <c r="P74" s="156">
        <v>9.7400000000000004E-3</v>
      </c>
      <c r="Q74" s="156">
        <f>ROUND(E74*P74,2)</f>
        <v>0.24</v>
      </c>
      <c r="R74" s="157"/>
      <c r="S74" s="157" t="s">
        <v>137</v>
      </c>
      <c r="T74" s="157" t="s">
        <v>137</v>
      </c>
      <c r="U74" s="157">
        <v>4.3999999999999997E-2</v>
      </c>
      <c r="V74" s="157">
        <f>ROUND(E74*U74,2)</f>
        <v>1.08</v>
      </c>
      <c r="W74" s="157"/>
      <c r="X74" s="157" t="s">
        <v>124</v>
      </c>
      <c r="Y74" s="157" t="s">
        <v>125</v>
      </c>
      <c r="Z74" s="146"/>
      <c r="AA74" s="146"/>
      <c r="AB74" s="146"/>
      <c r="AC74" s="146"/>
      <c r="AD74" s="146"/>
      <c r="AE74" s="146"/>
      <c r="AF74" s="146"/>
      <c r="AG74" s="146" t="s">
        <v>126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5">
      <c r="A75" s="153"/>
      <c r="B75" s="154"/>
      <c r="C75" s="186" t="s">
        <v>164</v>
      </c>
      <c r="D75" s="159"/>
      <c r="E75" s="160">
        <v>24.6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6"/>
      <c r="AA75" s="146"/>
      <c r="AB75" s="146"/>
      <c r="AC75" s="146"/>
      <c r="AD75" s="146"/>
      <c r="AE75" s="146"/>
      <c r="AF75" s="146"/>
      <c r="AG75" s="146" t="s">
        <v>139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0" outlineLevel="1" x14ac:dyDescent="0.25">
      <c r="A76" s="176">
        <v>22</v>
      </c>
      <c r="B76" s="177" t="s">
        <v>203</v>
      </c>
      <c r="C76" s="184" t="s">
        <v>204</v>
      </c>
      <c r="D76" s="178" t="s">
        <v>150</v>
      </c>
      <c r="E76" s="179">
        <v>15.35</v>
      </c>
      <c r="F76" s="180"/>
      <c r="G76" s="181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</v>
      </c>
      <c r="O76" s="156">
        <f>ROUND(E76*N76,2)</f>
        <v>0</v>
      </c>
      <c r="P76" s="156">
        <v>1.03E-2</v>
      </c>
      <c r="Q76" s="156">
        <f>ROUND(E76*P76,2)</f>
        <v>0.16</v>
      </c>
      <c r="R76" s="157"/>
      <c r="S76" s="157" t="s">
        <v>137</v>
      </c>
      <c r="T76" s="157" t="s">
        <v>137</v>
      </c>
      <c r="U76" s="157">
        <v>4.4999999999999998E-2</v>
      </c>
      <c r="V76" s="157">
        <f>ROUND(E76*U76,2)</f>
        <v>0.69</v>
      </c>
      <c r="W76" s="157"/>
      <c r="X76" s="157" t="s">
        <v>124</v>
      </c>
      <c r="Y76" s="157" t="s">
        <v>125</v>
      </c>
      <c r="Z76" s="146"/>
      <c r="AA76" s="146"/>
      <c r="AB76" s="146"/>
      <c r="AC76" s="146"/>
      <c r="AD76" s="146"/>
      <c r="AE76" s="146"/>
      <c r="AF76" s="146"/>
      <c r="AG76" s="146" t="s">
        <v>126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5">
      <c r="A77" s="170">
        <v>23</v>
      </c>
      <c r="B77" s="171" t="s">
        <v>205</v>
      </c>
      <c r="C77" s="185" t="s">
        <v>206</v>
      </c>
      <c r="D77" s="172" t="s">
        <v>150</v>
      </c>
      <c r="E77" s="173">
        <v>99.566000000000003</v>
      </c>
      <c r="F77" s="174"/>
      <c r="G77" s="175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3.2299999999999998E-3</v>
      </c>
      <c r="O77" s="156">
        <f>ROUND(E77*N77,2)</f>
        <v>0.32</v>
      </c>
      <c r="P77" s="156">
        <v>0</v>
      </c>
      <c r="Q77" s="156">
        <f>ROUND(E77*P77,2)</f>
        <v>0</v>
      </c>
      <c r="R77" s="157"/>
      <c r="S77" s="157" t="s">
        <v>137</v>
      </c>
      <c r="T77" s="157" t="s">
        <v>137</v>
      </c>
      <c r="U77" s="157">
        <v>0.48</v>
      </c>
      <c r="V77" s="157">
        <f>ROUND(E77*U77,2)</f>
        <v>47.79</v>
      </c>
      <c r="W77" s="157"/>
      <c r="X77" s="157" t="s">
        <v>124</v>
      </c>
      <c r="Y77" s="157" t="s">
        <v>125</v>
      </c>
      <c r="Z77" s="146"/>
      <c r="AA77" s="146"/>
      <c r="AB77" s="146"/>
      <c r="AC77" s="146"/>
      <c r="AD77" s="146"/>
      <c r="AE77" s="146"/>
      <c r="AF77" s="146"/>
      <c r="AG77" s="146" t="s">
        <v>207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5">
      <c r="A78" s="153"/>
      <c r="B78" s="154"/>
      <c r="C78" s="186" t="s">
        <v>208</v>
      </c>
      <c r="D78" s="159"/>
      <c r="E78" s="16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6"/>
      <c r="AA78" s="146"/>
      <c r="AB78" s="146"/>
      <c r="AC78" s="146"/>
      <c r="AD78" s="146"/>
      <c r="AE78" s="146"/>
      <c r="AF78" s="146"/>
      <c r="AG78" s="146" t="s">
        <v>139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5">
      <c r="A79" s="153"/>
      <c r="B79" s="154"/>
      <c r="C79" s="186" t="s">
        <v>209</v>
      </c>
      <c r="D79" s="159"/>
      <c r="E79" s="160">
        <v>24.6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6"/>
      <c r="AA79" s="146"/>
      <c r="AB79" s="146"/>
      <c r="AC79" s="146"/>
      <c r="AD79" s="146"/>
      <c r="AE79" s="146"/>
      <c r="AF79" s="146"/>
      <c r="AG79" s="146" t="s">
        <v>139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5">
      <c r="A80" s="153"/>
      <c r="B80" s="154"/>
      <c r="C80" s="186" t="s">
        <v>151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6"/>
      <c r="AA80" s="146"/>
      <c r="AB80" s="146"/>
      <c r="AC80" s="146"/>
      <c r="AD80" s="146"/>
      <c r="AE80" s="146"/>
      <c r="AF80" s="146"/>
      <c r="AG80" s="146" t="s">
        <v>139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5">
      <c r="A81" s="153"/>
      <c r="B81" s="154"/>
      <c r="C81" s="186" t="s">
        <v>210</v>
      </c>
      <c r="D81" s="159"/>
      <c r="E81" s="160">
        <v>74.965999999999994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6"/>
      <c r="AA81" s="146"/>
      <c r="AB81" s="146"/>
      <c r="AC81" s="146"/>
      <c r="AD81" s="146"/>
      <c r="AE81" s="146"/>
      <c r="AF81" s="146"/>
      <c r="AG81" s="146" t="s">
        <v>139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0" outlineLevel="1" x14ac:dyDescent="0.25">
      <c r="A82" s="170">
        <v>24</v>
      </c>
      <c r="B82" s="171" t="s">
        <v>211</v>
      </c>
      <c r="C82" s="185" t="s">
        <v>212</v>
      </c>
      <c r="D82" s="172" t="s">
        <v>136</v>
      </c>
      <c r="E82" s="173">
        <v>32.396000000000001</v>
      </c>
      <c r="F82" s="174"/>
      <c r="G82" s="175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3.2000000000000003E-4</v>
      </c>
      <c r="O82" s="156">
        <f>ROUND(E82*N82,2)</f>
        <v>0.01</v>
      </c>
      <c r="P82" s="156">
        <v>0</v>
      </c>
      <c r="Q82" s="156">
        <f>ROUND(E82*P82,2)</f>
        <v>0</v>
      </c>
      <c r="R82" s="157"/>
      <c r="S82" s="157" t="s">
        <v>137</v>
      </c>
      <c r="T82" s="157" t="s">
        <v>137</v>
      </c>
      <c r="U82" s="157">
        <v>0.11</v>
      </c>
      <c r="V82" s="157">
        <f>ROUND(E82*U82,2)</f>
        <v>3.56</v>
      </c>
      <c r="W82" s="157"/>
      <c r="X82" s="157" t="s">
        <v>124</v>
      </c>
      <c r="Y82" s="157" t="s">
        <v>125</v>
      </c>
      <c r="Z82" s="146"/>
      <c r="AA82" s="146"/>
      <c r="AB82" s="146"/>
      <c r="AC82" s="146"/>
      <c r="AD82" s="146"/>
      <c r="AE82" s="146"/>
      <c r="AF82" s="146"/>
      <c r="AG82" s="146" t="s">
        <v>207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5">
      <c r="A83" s="153"/>
      <c r="B83" s="154"/>
      <c r="C83" s="186" t="s">
        <v>140</v>
      </c>
      <c r="D83" s="159"/>
      <c r="E83" s="160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6"/>
      <c r="AA83" s="146"/>
      <c r="AB83" s="146"/>
      <c r="AC83" s="146"/>
      <c r="AD83" s="146"/>
      <c r="AE83" s="146"/>
      <c r="AF83" s="146"/>
      <c r="AG83" s="146" t="s">
        <v>139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5">
      <c r="A84" s="153"/>
      <c r="B84" s="154"/>
      <c r="C84" s="186" t="s">
        <v>213</v>
      </c>
      <c r="D84" s="159"/>
      <c r="E84" s="160">
        <v>8.2240000000000002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6"/>
      <c r="AA84" s="146"/>
      <c r="AB84" s="146"/>
      <c r="AC84" s="146"/>
      <c r="AD84" s="146"/>
      <c r="AE84" s="146"/>
      <c r="AF84" s="146"/>
      <c r="AG84" s="146" t="s">
        <v>139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5">
      <c r="A85" s="153"/>
      <c r="B85" s="154"/>
      <c r="C85" s="186" t="s">
        <v>142</v>
      </c>
      <c r="D85" s="159"/>
      <c r="E85" s="160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6"/>
      <c r="AA85" s="146"/>
      <c r="AB85" s="146"/>
      <c r="AC85" s="146"/>
      <c r="AD85" s="146"/>
      <c r="AE85" s="146"/>
      <c r="AF85" s="146"/>
      <c r="AG85" s="146" t="s">
        <v>139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5">
      <c r="A86" s="153"/>
      <c r="B86" s="154"/>
      <c r="C86" s="186" t="s">
        <v>214</v>
      </c>
      <c r="D86" s="159"/>
      <c r="E86" s="160">
        <v>5.8220000000000001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6"/>
      <c r="AA86" s="146"/>
      <c r="AB86" s="146"/>
      <c r="AC86" s="146"/>
      <c r="AD86" s="146"/>
      <c r="AE86" s="146"/>
      <c r="AF86" s="146"/>
      <c r="AG86" s="146" t="s">
        <v>139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5">
      <c r="A87" s="153"/>
      <c r="B87" s="154"/>
      <c r="C87" s="186" t="s">
        <v>144</v>
      </c>
      <c r="D87" s="159"/>
      <c r="E87" s="160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6"/>
      <c r="AA87" s="146"/>
      <c r="AB87" s="146"/>
      <c r="AC87" s="146"/>
      <c r="AD87" s="146"/>
      <c r="AE87" s="146"/>
      <c r="AF87" s="146"/>
      <c r="AG87" s="146" t="s">
        <v>139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5">
      <c r="A88" s="153"/>
      <c r="B88" s="154"/>
      <c r="C88" s="186" t="s">
        <v>145</v>
      </c>
      <c r="D88" s="159"/>
      <c r="E88" s="160">
        <v>18.350000000000001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6"/>
      <c r="AA88" s="146"/>
      <c r="AB88" s="146"/>
      <c r="AC88" s="146"/>
      <c r="AD88" s="146"/>
      <c r="AE88" s="146"/>
      <c r="AF88" s="146"/>
      <c r="AG88" s="146" t="s">
        <v>139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0" outlineLevel="1" x14ac:dyDescent="0.25">
      <c r="A89" s="176">
        <v>25</v>
      </c>
      <c r="B89" s="177" t="s">
        <v>215</v>
      </c>
      <c r="C89" s="184" t="s">
        <v>216</v>
      </c>
      <c r="D89" s="178" t="s">
        <v>169</v>
      </c>
      <c r="E89" s="179">
        <v>21</v>
      </c>
      <c r="F89" s="180"/>
      <c r="G89" s="181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6">
        <v>4.2999999999999999E-4</v>
      </c>
      <c r="O89" s="156">
        <f>ROUND(E89*N89,2)</f>
        <v>0.01</v>
      </c>
      <c r="P89" s="156">
        <v>0</v>
      </c>
      <c r="Q89" s="156">
        <f>ROUND(E89*P89,2)</f>
        <v>0</v>
      </c>
      <c r="R89" s="157"/>
      <c r="S89" s="157" t="s">
        <v>137</v>
      </c>
      <c r="T89" s="157" t="s">
        <v>137</v>
      </c>
      <c r="U89" s="157">
        <v>7.0000000000000007E-2</v>
      </c>
      <c r="V89" s="157">
        <f>ROUND(E89*U89,2)</f>
        <v>1.47</v>
      </c>
      <c r="W89" s="157"/>
      <c r="X89" s="157" t="s">
        <v>124</v>
      </c>
      <c r="Y89" s="157" t="s">
        <v>125</v>
      </c>
      <c r="Z89" s="146"/>
      <c r="AA89" s="146"/>
      <c r="AB89" s="146"/>
      <c r="AC89" s="146"/>
      <c r="AD89" s="146"/>
      <c r="AE89" s="146"/>
      <c r="AF89" s="146"/>
      <c r="AG89" s="146" t="s">
        <v>207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0" outlineLevel="1" x14ac:dyDescent="0.25">
      <c r="A90" s="170">
        <v>26</v>
      </c>
      <c r="B90" s="171" t="s">
        <v>217</v>
      </c>
      <c r="C90" s="185" t="s">
        <v>218</v>
      </c>
      <c r="D90" s="172" t="s">
        <v>150</v>
      </c>
      <c r="E90" s="173">
        <v>24.6</v>
      </c>
      <c r="F90" s="174"/>
      <c r="G90" s="175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1.112E-2</v>
      </c>
      <c r="O90" s="156">
        <f>ROUND(E90*N90,2)</f>
        <v>0.27</v>
      </c>
      <c r="P90" s="156">
        <v>0</v>
      </c>
      <c r="Q90" s="156">
        <f>ROUND(E90*P90,2)</f>
        <v>0</v>
      </c>
      <c r="R90" s="157"/>
      <c r="S90" s="157" t="s">
        <v>137</v>
      </c>
      <c r="T90" s="157" t="s">
        <v>137</v>
      </c>
      <c r="U90" s="157">
        <v>0.50509000000000004</v>
      </c>
      <c r="V90" s="157">
        <f>ROUND(E90*U90,2)</f>
        <v>12.43</v>
      </c>
      <c r="W90" s="157"/>
      <c r="X90" s="157" t="s">
        <v>219</v>
      </c>
      <c r="Y90" s="157" t="s">
        <v>125</v>
      </c>
      <c r="Z90" s="146"/>
      <c r="AA90" s="146"/>
      <c r="AB90" s="146"/>
      <c r="AC90" s="146"/>
      <c r="AD90" s="146"/>
      <c r="AE90" s="146"/>
      <c r="AF90" s="146"/>
      <c r="AG90" s="146" t="s">
        <v>220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5">
      <c r="A91" s="153"/>
      <c r="B91" s="154"/>
      <c r="C91" s="186" t="s">
        <v>164</v>
      </c>
      <c r="D91" s="159"/>
      <c r="E91" s="160">
        <v>24.6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6"/>
      <c r="AA91" s="146"/>
      <c r="AB91" s="146"/>
      <c r="AC91" s="146"/>
      <c r="AD91" s="146"/>
      <c r="AE91" s="146"/>
      <c r="AF91" s="146"/>
      <c r="AG91" s="146" t="s">
        <v>139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5">
      <c r="A92" s="170">
        <v>27</v>
      </c>
      <c r="B92" s="171" t="s">
        <v>221</v>
      </c>
      <c r="C92" s="185" t="s">
        <v>222</v>
      </c>
      <c r="D92" s="172" t="s">
        <v>150</v>
      </c>
      <c r="E92" s="173">
        <v>15.3504</v>
      </c>
      <c r="F92" s="174"/>
      <c r="G92" s="175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1.2070000000000001E-2</v>
      </c>
      <c r="O92" s="156">
        <f>ROUND(E92*N92,2)</f>
        <v>0.19</v>
      </c>
      <c r="P92" s="156">
        <v>0</v>
      </c>
      <c r="Q92" s="156">
        <f>ROUND(E92*P92,2)</f>
        <v>0</v>
      </c>
      <c r="R92" s="157"/>
      <c r="S92" s="157" t="s">
        <v>137</v>
      </c>
      <c r="T92" s="157" t="s">
        <v>137</v>
      </c>
      <c r="U92" s="157">
        <v>0.60028999999999999</v>
      </c>
      <c r="V92" s="157">
        <f>ROUND(E92*U92,2)</f>
        <v>9.2100000000000009</v>
      </c>
      <c r="W92" s="157"/>
      <c r="X92" s="157" t="s">
        <v>219</v>
      </c>
      <c r="Y92" s="157" t="s">
        <v>125</v>
      </c>
      <c r="Z92" s="146"/>
      <c r="AA92" s="146"/>
      <c r="AB92" s="146"/>
      <c r="AC92" s="146"/>
      <c r="AD92" s="146"/>
      <c r="AE92" s="146"/>
      <c r="AF92" s="146"/>
      <c r="AG92" s="146" t="s">
        <v>220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2" x14ac:dyDescent="0.25">
      <c r="A93" s="153"/>
      <c r="B93" s="154"/>
      <c r="C93" s="186" t="s">
        <v>223</v>
      </c>
      <c r="D93" s="159"/>
      <c r="E93" s="160"/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6"/>
      <c r="AA93" s="146"/>
      <c r="AB93" s="146"/>
      <c r="AC93" s="146"/>
      <c r="AD93" s="146"/>
      <c r="AE93" s="146"/>
      <c r="AF93" s="146"/>
      <c r="AG93" s="146" t="s">
        <v>139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5">
      <c r="A94" s="153"/>
      <c r="B94" s="154"/>
      <c r="C94" s="186" t="s">
        <v>140</v>
      </c>
      <c r="D94" s="159"/>
      <c r="E94" s="160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6"/>
      <c r="AA94" s="146"/>
      <c r="AB94" s="146"/>
      <c r="AC94" s="146"/>
      <c r="AD94" s="146"/>
      <c r="AE94" s="146"/>
      <c r="AF94" s="146"/>
      <c r="AG94" s="146" t="s">
        <v>139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5">
      <c r="A95" s="153"/>
      <c r="B95" s="154"/>
      <c r="C95" s="186" t="s">
        <v>224</v>
      </c>
      <c r="D95" s="159"/>
      <c r="E95" s="160">
        <v>3.2896000000000001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6"/>
      <c r="AA95" s="146"/>
      <c r="AB95" s="146"/>
      <c r="AC95" s="146"/>
      <c r="AD95" s="146"/>
      <c r="AE95" s="146"/>
      <c r="AF95" s="146"/>
      <c r="AG95" s="146" t="s">
        <v>139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5">
      <c r="A96" s="153"/>
      <c r="B96" s="154"/>
      <c r="C96" s="186" t="s">
        <v>142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6"/>
      <c r="AA96" s="146"/>
      <c r="AB96" s="146"/>
      <c r="AC96" s="146"/>
      <c r="AD96" s="146"/>
      <c r="AE96" s="146"/>
      <c r="AF96" s="146"/>
      <c r="AG96" s="146" t="s">
        <v>139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3" x14ac:dyDescent="0.25">
      <c r="A97" s="153"/>
      <c r="B97" s="154"/>
      <c r="C97" s="186" t="s">
        <v>225</v>
      </c>
      <c r="D97" s="159"/>
      <c r="E97" s="160">
        <v>5.7312000000000003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6"/>
      <c r="AA97" s="146"/>
      <c r="AB97" s="146"/>
      <c r="AC97" s="146"/>
      <c r="AD97" s="146"/>
      <c r="AE97" s="146"/>
      <c r="AF97" s="146"/>
      <c r="AG97" s="146" t="s">
        <v>139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5">
      <c r="A98" s="153"/>
      <c r="B98" s="154"/>
      <c r="C98" s="186" t="s">
        <v>144</v>
      </c>
      <c r="D98" s="159"/>
      <c r="E98" s="160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6"/>
      <c r="AA98" s="146"/>
      <c r="AB98" s="146"/>
      <c r="AC98" s="146"/>
      <c r="AD98" s="146"/>
      <c r="AE98" s="146"/>
      <c r="AF98" s="146"/>
      <c r="AG98" s="146" t="s">
        <v>139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5">
      <c r="A99" s="153"/>
      <c r="B99" s="154"/>
      <c r="C99" s="186" t="s">
        <v>226</v>
      </c>
      <c r="D99" s="159"/>
      <c r="E99" s="160">
        <v>6.3296000000000001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6"/>
      <c r="AA99" s="146"/>
      <c r="AB99" s="146"/>
      <c r="AC99" s="146"/>
      <c r="AD99" s="146"/>
      <c r="AE99" s="146"/>
      <c r="AF99" s="146"/>
      <c r="AG99" s="146" t="s">
        <v>139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5">
      <c r="A100" s="153">
        <v>28</v>
      </c>
      <c r="B100" s="154" t="s">
        <v>227</v>
      </c>
      <c r="C100" s="187" t="s">
        <v>228</v>
      </c>
      <c r="D100" s="155" t="s">
        <v>0</v>
      </c>
      <c r="E100" s="182"/>
      <c r="F100" s="158"/>
      <c r="G100" s="157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137</v>
      </c>
      <c r="T100" s="157" t="s">
        <v>137</v>
      </c>
      <c r="U100" s="157">
        <v>0</v>
      </c>
      <c r="V100" s="157">
        <f>ROUND(E100*U100,2)</f>
        <v>0</v>
      </c>
      <c r="W100" s="157"/>
      <c r="X100" s="157" t="s">
        <v>199</v>
      </c>
      <c r="Y100" s="157" t="s">
        <v>125</v>
      </c>
      <c r="Z100" s="146"/>
      <c r="AA100" s="146"/>
      <c r="AB100" s="146"/>
      <c r="AC100" s="146"/>
      <c r="AD100" s="146"/>
      <c r="AE100" s="146"/>
      <c r="AF100" s="146"/>
      <c r="AG100" s="146" t="s">
        <v>200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13" x14ac:dyDescent="0.25">
      <c r="A101" s="163" t="s">
        <v>117</v>
      </c>
      <c r="B101" s="164" t="s">
        <v>72</v>
      </c>
      <c r="C101" s="183" t="s">
        <v>73</v>
      </c>
      <c r="D101" s="165"/>
      <c r="E101" s="166"/>
      <c r="F101" s="167"/>
      <c r="G101" s="168">
        <f>SUMIF(AG102:AG105,"&lt;&gt;NOR",G102:G105)</f>
        <v>0</v>
      </c>
      <c r="H101" s="162"/>
      <c r="I101" s="162">
        <f>SUM(I102:I105)</f>
        <v>0</v>
      </c>
      <c r="J101" s="162"/>
      <c r="K101" s="162">
        <f>SUM(K102:K105)</f>
        <v>0</v>
      </c>
      <c r="L101" s="162"/>
      <c r="M101" s="162">
        <f>SUM(M102:M105)</f>
        <v>0</v>
      </c>
      <c r="N101" s="161"/>
      <c r="O101" s="161">
        <f>SUM(O102:O105)</f>
        <v>0.03</v>
      </c>
      <c r="P101" s="161"/>
      <c r="Q101" s="161">
        <f>SUM(Q102:Q105)</f>
        <v>0.05</v>
      </c>
      <c r="R101" s="162"/>
      <c r="S101" s="162"/>
      <c r="T101" s="162"/>
      <c r="U101" s="162"/>
      <c r="V101" s="162">
        <f>SUM(V102:V105)</f>
        <v>4.62</v>
      </c>
      <c r="W101" s="162"/>
      <c r="X101" s="162"/>
      <c r="Y101" s="162"/>
      <c r="AG101" t="s">
        <v>118</v>
      </c>
    </row>
    <row r="102" spans="1:60" ht="20" outlineLevel="1" x14ac:dyDescent="0.25">
      <c r="A102" s="176">
        <v>29</v>
      </c>
      <c r="B102" s="177" t="s">
        <v>229</v>
      </c>
      <c r="C102" s="184" t="s">
        <v>230</v>
      </c>
      <c r="D102" s="178" t="s">
        <v>150</v>
      </c>
      <c r="E102" s="179">
        <v>24.6</v>
      </c>
      <c r="F102" s="180"/>
      <c r="G102" s="181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0</v>
      </c>
      <c r="O102" s="156">
        <f>ROUND(E102*N102,2)</f>
        <v>0</v>
      </c>
      <c r="P102" s="156">
        <v>2E-3</v>
      </c>
      <c r="Q102" s="156">
        <f>ROUND(E102*P102,2)</f>
        <v>0.05</v>
      </c>
      <c r="R102" s="157"/>
      <c r="S102" s="157" t="s">
        <v>137</v>
      </c>
      <c r="T102" s="157" t="s">
        <v>137</v>
      </c>
      <c r="U102" s="157">
        <v>3.7999999999999999E-2</v>
      </c>
      <c r="V102" s="157">
        <f>ROUND(E102*U102,2)</f>
        <v>0.93</v>
      </c>
      <c r="W102" s="157"/>
      <c r="X102" s="157" t="s">
        <v>124</v>
      </c>
      <c r="Y102" s="157" t="s">
        <v>125</v>
      </c>
      <c r="Z102" s="146"/>
      <c r="AA102" s="146"/>
      <c r="AB102" s="146"/>
      <c r="AC102" s="146"/>
      <c r="AD102" s="146"/>
      <c r="AE102" s="146"/>
      <c r="AF102" s="146"/>
      <c r="AG102" s="146" t="s">
        <v>126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0" outlineLevel="1" x14ac:dyDescent="0.25">
      <c r="A103" s="170">
        <v>30</v>
      </c>
      <c r="B103" s="171" t="s">
        <v>231</v>
      </c>
      <c r="C103" s="185" t="s">
        <v>232</v>
      </c>
      <c r="D103" s="172" t="s">
        <v>150</v>
      </c>
      <c r="E103" s="173">
        <v>24.6</v>
      </c>
      <c r="F103" s="174"/>
      <c r="G103" s="175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1.2199999999999999E-3</v>
      </c>
      <c r="O103" s="156">
        <f>ROUND(E103*N103,2)</f>
        <v>0.03</v>
      </c>
      <c r="P103" s="156">
        <v>0</v>
      </c>
      <c r="Q103" s="156">
        <f>ROUND(E103*P103,2)</f>
        <v>0</v>
      </c>
      <c r="R103" s="157"/>
      <c r="S103" s="157" t="s">
        <v>137</v>
      </c>
      <c r="T103" s="157" t="s">
        <v>137</v>
      </c>
      <c r="U103" s="157">
        <v>0.15</v>
      </c>
      <c r="V103" s="157">
        <f>ROUND(E103*U103,2)</f>
        <v>3.69</v>
      </c>
      <c r="W103" s="157"/>
      <c r="X103" s="157" t="s">
        <v>124</v>
      </c>
      <c r="Y103" s="157" t="s">
        <v>125</v>
      </c>
      <c r="Z103" s="146"/>
      <c r="AA103" s="146"/>
      <c r="AB103" s="146"/>
      <c r="AC103" s="146"/>
      <c r="AD103" s="146"/>
      <c r="AE103" s="146"/>
      <c r="AF103" s="146"/>
      <c r="AG103" s="146" t="s">
        <v>126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5">
      <c r="A104" s="153"/>
      <c r="B104" s="154"/>
      <c r="C104" s="186" t="s">
        <v>164</v>
      </c>
      <c r="D104" s="159"/>
      <c r="E104" s="160">
        <v>24.6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6"/>
      <c r="AA104" s="146"/>
      <c r="AB104" s="146"/>
      <c r="AC104" s="146"/>
      <c r="AD104" s="146"/>
      <c r="AE104" s="146"/>
      <c r="AF104" s="146"/>
      <c r="AG104" s="146" t="s">
        <v>139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5">
      <c r="A105" s="153">
        <v>31</v>
      </c>
      <c r="B105" s="154" t="s">
        <v>233</v>
      </c>
      <c r="C105" s="187" t="s">
        <v>234</v>
      </c>
      <c r="D105" s="155" t="s">
        <v>0</v>
      </c>
      <c r="E105" s="182"/>
      <c r="F105" s="158"/>
      <c r="G105" s="157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137</v>
      </c>
      <c r="T105" s="157" t="s">
        <v>137</v>
      </c>
      <c r="U105" s="157">
        <v>0</v>
      </c>
      <c r="V105" s="157">
        <f>ROUND(E105*U105,2)</f>
        <v>0</v>
      </c>
      <c r="W105" s="157"/>
      <c r="X105" s="157" t="s">
        <v>199</v>
      </c>
      <c r="Y105" s="157" t="s">
        <v>125</v>
      </c>
      <c r="Z105" s="146"/>
      <c r="AA105" s="146"/>
      <c r="AB105" s="146"/>
      <c r="AC105" s="146"/>
      <c r="AD105" s="146"/>
      <c r="AE105" s="146"/>
      <c r="AF105" s="146"/>
      <c r="AG105" s="146" t="s">
        <v>200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13" x14ac:dyDescent="0.25">
      <c r="A106" s="163" t="s">
        <v>117</v>
      </c>
      <c r="B106" s="164" t="s">
        <v>74</v>
      </c>
      <c r="C106" s="183" t="s">
        <v>75</v>
      </c>
      <c r="D106" s="165"/>
      <c r="E106" s="166"/>
      <c r="F106" s="167"/>
      <c r="G106" s="168">
        <f>SUMIF(AG107:AG117,"&lt;&gt;NOR",G107:G117)</f>
        <v>0</v>
      </c>
      <c r="H106" s="162"/>
      <c r="I106" s="162">
        <f>SUM(I107:I117)</f>
        <v>0</v>
      </c>
      <c r="J106" s="162"/>
      <c r="K106" s="162">
        <f>SUM(K107:K117)</f>
        <v>0</v>
      </c>
      <c r="L106" s="162"/>
      <c r="M106" s="162">
        <f>SUM(M107:M117)</f>
        <v>0</v>
      </c>
      <c r="N106" s="161"/>
      <c r="O106" s="161">
        <f>SUM(O107:O117)</f>
        <v>0.14000000000000001</v>
      </c>
      <c r="P106" s="161"/>
      <c r="Q106" s="161">
        <f>SUM(Q107:Q117)</f>
        <v>0.16</v>
      </c>
      <c r="R106" s="162"/>
      <c r="S106" s="162"/>
      <c r="T106" s="162"/>
      <c r="U106" s="162"/>
      <c r="V106" s="162">
        <f>SUM(V107:V117)</f>
        <v>17.28</v>
      </c>
      <c r="W106" s="162"/>
      <c r="X106" s="162"/>
      <c r="Y106" s="162"/>
      <c r="AG106" t="s">
        <v>118</v>
      </c>
    </row>
    <row r="107" spans="1:60" outlineLevel="1" x14ac:dyDescent="0.25">
      <c r="A107" s="176">
        <v>32</v>
      </c>
      <c r="B107" s="177" t="s">
        <v>235</v>
      </c>
      <c r="C107" s="184" t="s">
        <v>236</v>
      </c>
      <c r="D107" s="178" t="s">
        <v>169</v>
      </c>
      <c r="E107" s="179">
        <v>8</v>
      </c>
      <c r="F107" s="180"/>
      <c r="G107" s="181">
        <f t="shared" ref="G107:G117" si="0">ROUND(E107*F107,2)</f>
        <v>0</v>
      </c>
      <c r="H107" s="158"/>
      <c r="I107" s="157">
        <f t="shared" ref="I107:I117" si="1">ROUND(E107*H107,2)</f>
        <v>0</v>
      </c>
      <c r="J107" s="158"/>
      <c r="K107" s="157">
        <f t="shared" ref="K107:K117" si="2">ROUND(E107*J107,2)</f>
        <v>0</v>
      </c>
      <c r="L107" s="157">
        <v>21</v>
      </c>
      <c r="M107" s="157">
        <f t="shared" ref="M107:M117" si="3">G107*(1+L107/100)</f>
        <v>0</v>
      </c>
      <c r="N107" s="156">
        <v>0</v>
      </c>
      <c r="O107" s="156">
        <f t="shared" ref="O107:O117" si="4">ROUND(E107*N107,2)</f>
        <v>0</v>
      </c>
      <c r="P107" s="156">
        <v>0</v>
      </c>
      <c r="Q107" s="156">
        <f t="shared" ref="Q107:Q117" si="5">ROUND(E107*P107,2)</f>
        <v>0</v>
      </c>
      <c r="R107" s="157"/>
      <c r="S107" s="157" t="s">
        <v>122</v>
      </c>
      <c r="T107" s="157" t="s">
        <v>123</v>
      </c>
      <c r="U107" s="157">
        <v>0</v>
      </c>
      <c r="V107" s="157">
        <f t="shared" ref="V107:V117" si="6">ROUND(E107*U107,2)</f>
        <v>0</v>
      </c>
      <c r="W107" s="157"/>
      <c r="X107" s="157" t="s">
        <v>124</v>
      </c>
      <c r="Y107" s="157" t="s">
        <v>125</v>
      </c>
      <c r="Z107" s="146"/>
      <c r="AA107" s="146"/>
      <c r="AB107" s="146"/>
      <c r="AC107" s="146"/>
      <c r="AD107" s="146"/>
      <c r="AE107" s="146"/>
      <c r="AF107" s="146"/>
      <c r="AG107" s="146" t="s">
        <v>126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5">
      <c r="A108" s="176">
        <v>33</v>
      </c>
      <c r="B108" s="177" t="s">
        <v>237</v>
      </c>
      <c r="C108" s="184" t="s">
        <v>238</v>
      </c>
      <c r="D108" s="178" t="s">
        <v>169</v>
      </c>
      <c r="E108" s="179">
        <v>8</v>
      </c>
      <c r="F108" s="180"/>
      <c r="G108" s="181">
        <f t="shared" si="0"/>
        <v>0</v>
      </c>
      <c r="H108" s="158"/>
      <c r="I108" s="157">
        <f t="shared" si="1"/>
        <v>0</v>
      </c>
      <c r="J108" s="158"/>
      <c r="K108" s="157">
        <f t="shared" si="2"/>
        <v>0</v>
      </c>
      <c r="L108" s="157">
        <v>21</v>
      </c>
      <c r="M108" s="157">
        <f t="shared" si="3"/>
        <v>0</v>
      </c>
      <c r="N108" s="156">
        <v>0</v>
      </c>
      <c r="O108" s="156">
        <f t="shared" si="4"/>
        <v>0</v>
      </c>
      <c r="P108" s="156">
        <v>0</v>
      </c>
      <c r="Q108" s="156">
        <f t="shared" si="5"/>
        <v>0</v>
      </c>
      <c r="R108" s="157"/>
      <c r="S108" s="157" t="s">
        <v>122</v>
      </c>
      <c r="T108" s="157" t="s">
        <v>123</v>
      </c>
      <c r="U108" s="157">
        <v>0</v>
      </c>
      <c r="V108" s="157">
        <f t="shared" si="6"/>
        <v>0</v>
      </c>
      <c r="W108" s="157"/>
      <c r="X108" s="157" t="s">
        <v>124</v>
      </c>
      <c r="Y108" s="157" t="s">
        <v>125</v>
      </c>
      <c r="Z108" s="146"/>
      <c r="AA108" s="146"/>
      <c r="AB108" s="146"/>
      <c r="AC108" s="146"/>
      <c r="AD108" s="146"/>
      <c r="AE108" s="146"/>
      <c r="AF108" s="146"/>
      <c r="AG108" s="146" t="s">
        <v>126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5">
      <c r="A109" s="176">
        <v>34</v>
      </c>
      <c r="B109" s="177" t="s">
        <v>239</v>
      </c>
      <c r="C109" s="184" t="s">
        <v>240</v>
      </c>
      <c r="D109" s="178" t="s">
        <v>169</v>
      </c>
      <c r="E109" s="179">
        <v>6</v>
      </c>
      <c r="F109" s="180"/>
      <c r="G109" s="181">
        <f t="shared" si="0"/>
        <v>0</v>
      </c>
      <c r="H109" s="158"/>
      <c r="I109" s="157">
        <f t="shared" si="1"/>
        <v>0</v>
      </c>
      <c r="J109" s="158"/>
      <c r="K109" s="157">
        <f t="shared" si="2"/>
        <v>0</v>
      </c>
      <c r="L109" s="157">
        <v>21</v>
      </c>
      <c r="M109" s="157">
        <f t="shared" si="3"/>
        <v>0</v>
      </c>
      <c r="N109" s="156">
        <v>0</v>
      </c>
      <c r="O109" s="156">
        <f t="shared" si="4"/>
        <v>0</v>
      </c>
      <c r="P109" s="156">
        <v>0</v>
      </c>
      <c r="Q109" s="156">
        <f t="shared" si="5"/>
        <v>0</v>
      </c>
      <c r="R109" s="157"/>
      <c r="S109" s="157" t="s">
        <v>122</v>
      </c>
      <c r="T109" s="157" t="s">
        <v>123</v>
      </c>
      <c r="U109" s="157">
        <v>0</v>
      </c>
      <c r="V109" s="157">
        <f t="shared" si="6"/>
        <v>0</v>
      </c>
      <c r="W109" s="157"/>
      <c r="X109" s="157" t="s">
        <v>124</v>
      </c>
      <c r="Y109" s="157" t="s">
        <v>125</v>
      </c>
      <c r="Z109" s="146"/>
      <c r="AA109" s="146"/>
      <c r="AB109" s="146"/>
      <c r="AC109" s="146"/>
      <c r="AD109" s="146"/>
      <c r="AE109" s="146"/>
      <c r="AF109" s="146"/>
      <c r="AG109" s="146" t="s">
        <v>126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5">
      <c r="A110" s="176">
        <v>35</v>
      </c>
      <c r="B110" s="177" t="s">
        <v>241</v>
      </c>
      <c r="C110" s="184" t="s">
        <v>242</v>
      </c>
      <c r="D110" s="178" t="s">
        <v>169</v>
      </c>
      <c r="E110" s="179">
        <v>6</v>
      </c>
      <c r="F110" s="180"/>
      <c r="G110" s="181">
        <f t="shared" si="0"/>
        <v>0</v>
      </c>
      <c r="H110" s="158"/>
      <c r="I110" s="157">
        <f t="shared" si="1"/>
        <v>0</v>
      </c>
      <c r="J110" s="158"/>
      <c r="K110" s="157">
        <f t="shared" si="2"/>
        <v>0</v>
      </c>
      <c r="L110" s="157">
        <v>21</v>
      </c>
      <c r="M110" s="157">
        <f t="shared" si="3"/>
        <v>0</v>
      </c>
      <c r="N110" s="156">
        <v>0</v>
      </c>
      <c r="O110" s="156">
        <f t="shared" si="4"/>
        <v>0</v>
      </c>
      <c r="P110" s="156">
        <v>0</v>
      </c>
      <c r="Q110" s="156">
        <f t="shared" si="5"/>
        <v>0</v>
      </c>
      <c r="R110" s="157"/>
      <c r="S110" s="157" t="s">
        <v>122</v>
      </c>
      <c r="T110" s="157" t="s">
        <v>123</v>
      </c>
      <c r="U110" s="157">
        <v>0</v>
      </c>
      <c r="V110" s="157">
        <f t="shared" si="6"/>
        <v>0</v>
      </c>
      <c r="W110" s="157"/>
      <c r="X110" s="157" t="s">
        <v>124</v>
      </c>
      <c r="Y110" s="157" t="s">
        <v>125</v>
      </c>
      <c r="Z110" s="146"/>
      <c r="AA110" s="146"/>
      <c r="AB110" s="146"/>
      <c r="AC110" s="146"/>
      <c r="AD110" s="146"/>
      <c r="AE110" s="146"/>
      <c r="AF110" s="146"/>
      <c r="AG110" s="146" t="s">
        <v>126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5">
      <c r="A111" s="176">
        <v>36</v>
      </c>
      <c r="B111" s="177" t="s">
        <v>243</v>
      </c>
      <c r="C111" s="184" t="s">
        <v>244</v>
      </c>
      <c r="D111" s="178" t="s">
        <v>245</v>
      </c>
      <c r="E111" s="179">
        <v>2</v>
      </c>
      <c r="F111" s="180"/>
      <c r="G111" s="181">
        <f t="shared" si="0"/>
        <v>0</v>
      </c>
      <c r="H111" s="158"/>
      <c r="I111" s="157">
        <f t="shared" si="1"/>
        <v>0</v>
      </c>
      <c r="J111" s="158"/>
      <c r="K111" s="157">
        <f t="shared" si="2"/>
        <v>0</v>
      </c>
      <c r="L111" s="157">
        <v>21</v>
      </c>
      <c r="M111" s="157">
        <f t="shared" si="3"/>
        <v>0</v>
      </c>
      <c r="N111" s="156">
        <v>0</v>
      </c>
      <c r="O111" s="156">
        <f t="shared" si="4"/>
        <v>0</v>
      </c>
      <c r="P111" s="156">
        <v>3.968E-2</v>
      </c>
      <c r="Q111" s="156">
        <f t="shared" si="5"/>
        <v>0.08</v>
      </c>
      <c r="R111" s="157"/>
      <c r="S111" s="157" t="s">
        <v>122</v>
      </c>
      <c r="T111" s="157" t="s">
        <v>137</v>
      </c>
      <c r="U111" s="157">
        <v>0.74399999999999999</v>
      </c>
      <c r="V111" s="157">
        <f t="shared" si="6"/>
        <v>1.49</v>
      </c>
      <c r="W111" s="157"/>
      <c r="X111" s="157" t="s">
        <v>124</v>
      </c>
      <c r="Y111" s="157" t="s">
        <v>125</v>
      </c>
      <c r="Z111" s="146"/>
      <c r="AA111" s="146"/>
      <c r="AB111" s="146"/>
      <c r="AC111" s="146"/>
      <c r="AD111" s="146"/>
      <c r="AE111" s="146"/>
      <c r="AF111" s="146"/>
      <c r="AG111" s="146" t="s">
        <v>126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5">
      <c r="A112" s="176">
        <v>37</v>
      </c>
      <c r="B112" s="177" t="s">
        <v>246</v>
      </c>
      <c r="C112" s="184" t="s">
        <v>247</v>
      </c>
      <c r="D112" s="178" t="s">
        <v>169</v>
      </c>
      <c r="E112" s="179">
        <v>2</v>
      </c>
      <c r="F112" s="180"/>
      <c r="G112" s="181">
        <f t="shared" si="0"/>
        <v>0</v>
      </c>
      <c r="H112" s="158"/>
      <c r="I112" s="157">
        <f t="shared" si="1"/>
        <v>0</v>
      </c>
      <c r="J112" s="158"/>
      <c r="K112" s="157">
        <f t="shared" si="2"/>
        <v>0</v>
      </c>
      <c r="L112" s="157">
        <v>21</v>
      </c>
      <c r="M112" s="157">
        <f t="shared" si="3"/>
        <v>0</v>
      </c>
      <c r="N112" s="156">
        <v>1.917E-2</v>
      </c>
      <c r="O112" s="156">
        <f t="shared" si="4"/>
        <v>0.04</v>
      </c>
      <c r="P112" s="156">
        <v>0</v>
      </c>
      <c r="Q112" s="156">
        <f t="shared" si="5"/>
        <v>0</v>
      </c>
      <c r="R112" s="157"/>
      <c r="S112" s="157" t="s">
        <v>137</v>
      </c>
      <c r="T112" s="157" t="s">
        <v>137</v>
      </c>
      <c r="U112" s="157">
        <v>2.9221499999999998</v>
      </c>
      <c r="V112" s="157">
        <f t="shared" si="6"/>
        <v>5.84</v>
      </c>
      <c r="W112" s="157"/>
      <c r="X112" s="157" t="s">
        <v>219</v>
      </c>
      <c r="Y112" s="157" t="s">
        <v>125</v>
      </c>
      <c r="Z112" s="146"/>
      <c r="AA112" s="146"/>
      <c r="AB112" s="146"/>
      <c r="AC112" s="146"/>
      <c r="AD112" s="146"/>
      <c r="AE112" s="146"/>
      <c r="AF112" s="146"/>
      <c r="AG112" s="146" t="s">
        <v>248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5">
      <c r="A113" s="176">
        <v>38</v>
      </c>
      <c r="B113" s="177" t="s">
        <v>249</v>
      </c>
      <c r="C113" s="184" t="s">
        <v>250</v>
      </c>
      <c r="D113" s="178" t="s">
        <v>169</v>
      </c>
      <c r="E113" s="179">
        <v>1</v>
      </c>
      <c r="F113" s="180"/>
      <c r="G113" s="181">
        <f t="shared" si="0"/>
        <v>0</v>
      </c>
      <c r="H113" s="158"/>
      <c r="I113" s="157">
        <f t="shared" si="1"/>
        <v>0</v>
      </c>
      <c r="J113" s="158"/>
      <c r="K113" s="157">
        <f t="shared" si="2"/>
        <v>0</v>
      </c>
      <c r="L113" s="157">
        <v>21</v>
      </c>
      <c r="M113" s="157">
        <f t="shared" si="3"/>
        <v>0</v>
      </c>
      <c r="N113" s="156">
        <v>3.0929999999999999E-2</v>
      </c>
      <c r="O113" s="156">
        <f t="shared" si="4"/>
        <v>0.03</v>
      </c>
      <c r="P113" s="156">
        <v>0</v>
      </c>
      <c r="Q113" s="156">
        <f t="shared" si="5"/>
        <v>0</v>
      </c>
      <c r="R113" s="157"/>
      <c r="S113" s="157" t="s">
        <v>137</v>
      </c>
      <c r="T113" s="157" t="s">
        <v>137</v>
      </c>
      <c r="U113" s="157">
        <v>2.6531600000000002</v>
      </c>
      <c r="V113" s="157">
        <f t="shared" si="6"/>
        <v>2.65</v>
      </c>
      <c r="W113" s="157"/>
      <c r="X113" s="157" t="s">
        <v>219</v>
      </c>
      <c r="Y113" s="157" t="s">
        <v>125</v>
      </c>
      <c r="Z113" s="146"/>
      <c r="AA113" s="146"/>
      <c r="AB113" s="146"/>
      <c r="AC113" s="146"/>
      <c r="AD113" s="146"/>
      <c r="AE113" s="146"/>
      <c r="AF113" s="146"/>
      <c r="AG113" s="146" t="s">
        <v>248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5">
      <c r="A114" s="176">
        <v>39</v>
      </c>
      <c r="B114" s="177" t="s">
        <v>251</v>
      </c>
      <c r="C114" s="184" t="s">
        <v>252</v>
      </c>
      <c r="D114" s="178" t="s">
        <v>169</v>
      </c>
      <c r="E114" s="179">
        <v>1</v>
      </c>
      <c r="F114" s="180"/>
      <c r="G114" s="181">
        <f t="shared" si="0"/>
        <v>0</v>
      </c>
      <c r="H114" s="158"/>
      <c r="I114" s="157">
        <f t="shared" si="1"/>
        <v>0</v>
      </c>
      <c r="J114" s="158"/>
      <c r="K114" s="157">
        <f t="shared" si="2"/>
        <v>0</v>
      </c>
      <c r="L114" s="157">
        <v>21</v>
      </c>
      <c r="M114" s="157">
        <f t="shared" si="3"/>
        <v>0</v>
      </c>
      <c r="N114" s="156">
        <v>0</v>
      </c>
      <c r="O114" s="156">
        <f t="shared" si="4"/>
        <v>0</v>
      </c>
      <c r="P114" s="156">
        <v>1.933E-2</v>
      </c>
      <c r="Q114" s="156">
        <f t="shared" si="5"/>
        <v>0.02</v>
      </c>
      <c r="R114" s="157"/>
      <c r="S114" s="157" t="s">
        <v>137</v>
      </c>
      <c r="T114" s="157" t="s">
        <v>137</v>
      </c>
      <c r="U114" s="157">
        <v>0.71543000000000001</v>
      </c>
      <c r="V114" s="157">
        <f t="shared" si="6"/>
        <v>0.72</v>
      </c>
      <c r="W114" s="157"/>
      <c r="X114" s="157" t="s">
        <v>219</v>
      </c>
      <c r="Y114" s="157" t="s">
        <v>125</v>
      </c>
      <c r="Z114" s="146"/>
      <c r="AA114" s="146"/>
      <c r="AB114" s="146"/>
      <c r="AC114" s="146"/>
      <c r="AD114" s="146"/>
      <c r="AE114" s="146"/>
      <c r="AF114" s="146"/>
      <c r="AG114" s="146" t="s">
        <v>248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5">
      <c r="A115" s="176">
        <v>40</v>
      </c>
      <c r="B115" s="177" t="s">
        <v>253</v>
      </c>
      <c r="C115" s="184" t="s">
        <v>254</v>
      </c>
      <c r="D115" s="178" t="s">
        <v>169</v>
      </c>
      <c r="E115" s="179">
        <v>2</v>
      </c>
      <c r="F115" s="180"/>
      <c r="G115" s="181">
        <f t="shared" si="0"/>
        <v>0</v>
      </c>
      <c r="H115" s="158"/>
      <c r="I115" s="157">
        <f t="shared" si="1"/>
        <v>0</v>
      </c>
      <c r="J115" s="158"/>
      <c r="K115" s="157">
        <f t="shared" si="2"/>
        <v>0</v>
      </c>
      <c r="L115" s="157">
        <v>21</v>
      </c>
      <c r="M115" s="157">
        <f t="shared" si="3"/>
        <v>0</v>
      </c>
      <c r="N115" s="156">
        <v>0</v>
      </c>
      <c r="O115" s="156">
        <f t="shared" si="4"/>
        <v>0</v>
      </c>
      <c r="P115" s="156">
        <v>3.1870000000000002E-2</v>
      </c>
      <c r="Q115" s="156">
        <f t="shared" si="5"/>
        <v>0.06</v>
      </c>
      <c r="R115" s="157"/>
      <c r="S115" s="157" t="s">
        <v>137</v>
      </c>
      <c r="T115" s="157" t="s">
        <v>137</v>
      </c>
      <c r="U115" s="157">
        <v>1.0118199999999999</v>
      </c>
      <c r="V115" s="157">
        <f t="shared" si="6"/>
        <v>2.02</v>
      </c>
      <c r="W115" s="157"/>
      <c r="X115" s="157" t="s">
        <v>219</v>
      </c>
      <c r="Y115" s="157" t="s">
        <v>125</v>
      </c>
      <c r="Z115" s="146"/>
      <c r="AA115" s="146"/>
      <c r="AB115" s="146"/>
      <c r="AC115" s="146"/>
      <c r="AD115" s="146"/>
      <c r="AE115" s="146"/>
      <c r="AF115" s="146"/>
      <c r="AG115" s="146" t="s">
        <v>248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0" outlineLevel="1" x14ac:dyDescent="0.25">
      <c r="A116" s="170">
        <v>41</v>
      </c>
      <c r="B116" s="171" t="s">
        <v>255</v>
      </c>
      <c r="C116" s="185" t="s">
        <v>256</v>
      </c>
      <c r="D116" s="172" t="s">
        <v>169</v>
      </c>
      <c r="E116" s="173">
        <v>2</v>
      </c>
      <c r="F116" s="174"/>
      <c r="G116" s="175">
        <f t="shared" si="0"/>
        <v>0</v>
      </c>
      <c r="H116" s="158"/>
      <c r="I116" s="157">
        <f t="shared" si="1"/>
        <v>0</v>
      </c>
      <c r="J116" s="158"/>
      <c r="K116" s="157">
        <f t="shared" si="2"/>
        <v>0</v>
      </c>
      <c r="L116" s="157">
        <v>21</v>
      </c>
      <c r="M116" s="157">
        <f t="shared" si="3"/>
        <v>0</v>
      </c>
      <c r="N116" s="156">
        <v>3.4779999999999998E-2</v>
      </c>
      <c r="O116" s="156">
        <f t="shared" si="4"/>
        <v>7.0000000000000007E-2</v>
      </c>
      <c r="P116" s="156">
        <v>0</v>
      </c>
      <c r="Q116" s="156">
        <f t="shared" si="5"/>
        <v>0</v>
      </c>
      <c r="R116" s="157"/>
      <c r="S116" s="157" t="s">
        <v>122</v>
      </c>
      <c r="T116" s="157" t="s">
        <v>137</v>
      </c>
      <c r="U116" s="157">
        <v>2.2797100000000001</v>
      </c>
      <c r="V116" s="157">
        <f t="shared" si="6"/>
        <v>4.5599999999999996</v>
      </c>
      <c r="W116" s="157"/>
      <c r="X116" s="157" t="s">
        <v>219</v>
      </c>
      <c r="Y116" s="157" t="s">
        <v>125</v>
      </c>
      <c r="Z116" s="146"/>
      <c r="AA116" s="146"/>
      <c r="AB116" s="146"/>
      <c r="AC116" s="146"/>
      <c r="AD116" s="146"/>
      <c r="AE116" s="146"/>
      <c r="AF116" s="146"/>
      <c r="AG116" s="146" t="s">
        <v>248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5">
      <c r="A117" s="153">
        <v>42</v>
      </c>
      <c r="B117" s="154" t="s">
        <v>257</v>
      </c>
      <c r="C117" s="187" t="s">
        <v>258</v>
      </c>
      <c r="D117" s="155" t="s">
        <v>0</v>
      </c>
      <c r="E117" s="182"/>
      <c r="F117" s="158"/>
      <c r="G117" s="157">
        <f t="shared" si="0"/>
        <v>0</v>
      </c>
      <c r="H117" s="158"/>
      <c r="I117" s="157">
        <f t="shared" si="1"/>
        <v>0</v>
      </c>
      <c r="J117" s="158"/>
      <c r="K117" s="157">
        <f t="shared" si="2"/>
        <v>0</v>
      </c>
      <c r="L117" s="157">
        <v>21</v>
      </c>
      <c r="M117" s="157">
        <f t="shared" si="3"/>
        <v>0</v>
      </c>
      <c r="N117" s="156">
        <v>0</v>
      </c>
      <c r="O117" s="156">
        <f t="shared" si="4"/>
        <v>0</v>
      </c>
      <c r="P117" s="156">
        <v>0</v>
      </c>
      <c r="Q117" s="156">
        <f t="shared" si="5"/>
        <v>0</v>
      </c>
      <c r="R117" s="157"/>
      <c r="S117" s="157" t="s">
        <v>137</v>
      </c>
      <c r="T117" s="157" t="s">
        <v>137</v>
      </c>
      <c r="U117" s="157">
        <v>0</v>
      </c>
      <c r="V117" s="157">
        <f t="shared" si="6"/>
        <v>0</v>
      </c>
      <c r="W117" s="157"/>
      <c r="X117" s="157" t="s">
        <v>199</v>
      </c>
      <c r="Y117" s="157" t="s">
        <v>125</v>
      </c>
      <c r="Z117" s="146"/>
      <c r="AA117" s="146"/>
      <c r="AB117" s="146"/>
      <c r="AC117" s="146"/>
      <c r="AD117" s="146"/>
      <c r="AE117" s="146"/>
      <c r="AF117" s="146"/>
      <c r="AG117" s="146" t="s">
        <v>200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13" x14ac:dyDescent="0.25">
      <c r="A118" s="163" t="s">
        <v>117</v>
      </c>
      <c r="B118" s="164" t="s">
        <v>76</v>
      </c>
      <c r="C118" s="183" t="s">
        <v>77</v>
      </c>
      <c r="D118" s="165"/>
      <c r="E118" s="166"/>
      <c r="F118" s="167"/>
      <c r="G118" s="168">
        <f>SUMIF(AG119:AG121,"&lt;&gt;NOR",G119:G121)</f>
        <v>0</v>
      </c>
      <c r="H118" s="162"/>
      <c r="I118" s="162">
        <f>SUM(I119:I121)</f>
        <v>0</v>
      </c>
      <c r="J118" s="162"/>
      <c r="K118" s="162">
        <f>SUM(K119:K121)</f>
        <v>0</v>
      </c>
      <c r="L118" s="162"/>
      <c r="M118" s="162">
        <f>SUM(M119:M121)</f>
        <v>0</v>
      </c>
      <c r="N118" s="161"/>
      <c r="O118" s="161">
        <f>SUM(O119:O121)</f>
        <v>0</v>
      </c>
      <c r="P118" s="161"/>
      <c r="Q118" s="161">
        <f>SUM(Q119:Q121)</f>
        <v>0</v>
      </c>
      <c r="R118" s="162"/>
      <c r="S118" s="162"/>
      <c r="T118" s="162"/>
      <c r="U118" s="162"/>
      <c r="V118" s="162">
        <f>SUM(V119:V121)</f>
        <v>0</v>
      </c>
      <c r="W118" s="162"/>
      <c r="X118" s="162"/>
      <c r="Y118" s="162"/>
      <c r="AG118" t="s">
        <v>118</v>
      </c>
    </row>
    <row r="119" spans="1:60" outlineLevel="1" x14ac:dyDescent="0.25">
      <c r="A119" s="170">
        <v>43</v>
      </c>
      <c r="B119" s="171" t="s">
        <v>259</v>
      </c>
      <c r="C119" s="185" t="s">
        <v>260</v>
      </c>
      <c r="D119" s="172" t="s">
        <v>169</v>
      </c>
      <c r="E119" s="173">
        <v>2</v>
      </c>
      <c r="F119" s="174"/>
      <c r="G119" s="175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0</v>
      </c>
      <c r="O119" s="156">
        <f>ROUND(E119*N119,2)</f>
        <v>0</v>
      </c>
      <c r="P119" s="156">
        <v>0</v>
      </c>
      <c r="Q119" s="156">
        <f>ROUND(E119*P119,2)</f>
        <v>0</v>
      </c>
      <c r="R119" s="157"/>
      <c r="S119" s="157" t="s">
        <v>122</v>
      </c>
      <c r="T119" s="157" t="s">
        <v>123</v>
      </c>
      <c r="U119" s="157">
        <v>0</v>
      </c>
      <c r="V119" s="157">
        <f>ROUND(E119*U119,2)</f>
        <v>0</v>
      </c>
      <c r="W119" s="157"/>
      <c r="X119" s="157" t="s">
        <v>124</v>
      </c>
      <c r="Y119" s="157" t="s">
        <v>125</v>
      </c>
      <c r="Z119" s="146"/>
      <c r="AA119" s="146"/>
      <c r="AB119" s="146"/>
      <c r="AC119" s="146"/>
      <c r="AD119" s="146"/>
      <c r="AE119" s="146"/>
      <c r="AF119" s="146"/>
      <c r="AG119" s="146" t="s">
        <v>126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5">
      <c r="A120" s="176" t="s">
        <v>366</v>
      </c>
      <c r="B120" s="177"/>
      <c r="C120" s="184" t="s">
        <v>367</v>
      </c>
      <c r="D120" s="178" t="s">
        <v>169</v>
      </c>
      <c r="E120" s="179">
        <v>1</v>
      </c>
      <c r="F120" s="180"/>
      <c r="G120" s="181">
        <f>ROUND(E120*F120,2)</f>
        <v>0</v>
      </c>
      <c r="H120" s="158"/>
      <c r="I120" s="157"/>
      <c r="J120" s="158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5">
      <c r="A121" s="153">
        <v>44</v>
      </c>
      <c r="B121" s="154" t="s">
        <v>261</v>
      </c>
      <c r="C121" s="187" t="s">
        <v>262</v>
      </c>
      <c r="D121" s="155" t="s">
        <v>0</v>
      </c>
      <c r="E121" s="182"/>
      <c r="F121" s="158"/>
      <c r="G121" s="157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0</v>
      </c>
      <c r="O121" s="156">
        <f>ROUND(E121*N121,2)</f>
        <v>0</v>
      </c>
      <c r="P121" s="156">
        <v>0</v>
      </c>
      <c r="Q121" s="156">
        <f>ROUND(E121*P121,2)</f>
        <v>0</v>
      </c>
      <c r="R121" s="157"/>
      <c r="S121" s="157" t="s">
        <v>137</v>
      </c>
      <c r="T121" s="157" t="s">
        <v>137</v>
      </c>
      <c r="U121" s="157">
        <v>0</v>
      </c>
      <c r="V121" s="157">
        <f>ROUND(E121*U121,2)</f>
        <v>0</v>
      </c>
      <c r="W121" s="157"/>
      <c r="X121" s="157" t="s">
        <v>199</v>
      </c>
      <c r="Y121" s="157" t="s">
        <v>125</v>
      </c>
      <c r="Z121" s="146"/>
      <c r="AA121" s="146"/>
      <c r="AB121" s="146"/>
      <c r="AC121" s="146"/>
      <c r="AD121" s="146"/>
      <c r="AE121" s="146"/>
      <c r="AF121" s="146"/>
      <c r="AG121" s="146" t="s">
        <v>200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13" x14ac:dyDescent="0.25">
      <c r="A122" s="163" t="s">
        <v>117</v>
      </c>
      <c r="B122" s="164" t="s">
        <v>78</v>
      </c>
      <c r="C122" s="183" t="s">
        <v>79</v>
      </c>
      <c r="D122" s="165"/>
      <c r="E122" s="166"/>
      <c r="F122" s="167"/>
      <c r="G122" s="168">
        <f>SUMIF(AG123:AG138,"&lt;&gt;NOR",G123:G138)</f>
        <v>0</v>
      </c>
      <c r="H122" s="162"/>
      <c r="I122" s="162">
        <f>SUM(I123:I138)</f>
        <v>0</v>
      </c>
      <c r="J122" s="162"/>
      <c r="K122" s="162">
        <f>SUM(K123:K138)</f>
        <v>0</v>
      </c>
      <c r="L122" s="162"/>
      <c r="M122" s="162">
        <f>SUM(M123:M138)</f>
        <v>0</v>
      </c>
      <c r="N122" s="161"/>
      <c r="O122" s="161">
        <f>SUM(O123:O138)</f>
        <v>0.69000000000000006</v>
      </c>
      <c r="P122" s="161"/>
      <c r="Q122" s="161">
        <f>SUM(Q123:Q138)</f>
        <v>0</v>
      </c>
      <c r="R122" s="162"/>
      <c r="S122" s="162"/>
      <c r="T122" s="162"/>
      <c r="U122" s="162"/>
      <c r="V122" s="162">
        <f>SUM(V123:V138)</f>
        <v>40.159999999999997</v>
      </c>
      <c r="W122" s="162"/>
      <c r="X122" s="162"/>
      <c r="Y122" s="162"/>
      <c r="AG122" t="s">
        <v>118</v>
      </c>
    </row>
    <row r="123" spans="1:60" outlineLevel="1" x14ac:dyDescent="0.25">
      <c r="A123" s="176">
        <v>45</v>
      </c>
      <c r="B123" s="177" t="s">
        <v>263</v>
      </c>
      <c r="C123" s="184" t="s">
        <v>264</v>
      </c>
      <c r="D123" s="178" t="s">
        <v>150</v>
      </c>
      <c r="E123" s="179">
        <v>24.6</v>
      </c>
      <c r="F123" s="180"/>
      <c r="G123" s="181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2.1000000000000001E-4</v>
      </c>
      <c r="O123" s="156">
        <f>ROUND(E123*N123,2)</f>
        <v>0.01</v>
      </c>
      <c r="P123" s="156">
        <v>0</v>
      </c>
      <c r="Q123" s="156">
        <f>ROUND(E123*P123,2)</f>
        <v>0</v>
      </c>
      <c r="R123" s="157"/>
      <c r="S123" s="157" t="s">
        <v>137</v>
      </c>
      <c r="T123" s="157" t="s">
        <v>137</v>
      </c>
      <c r="U123" s="157">
        <v>0.05</v>
      </c>
      <c r="V123" s="157">
        <f>ROUND(E123*U123,2)</f>
        <v>1.23</v>
      </c>
      <c r="W123" s="157"/>
      <c r="X123" s="157" t="s">
        <v>124</v>
      </c>
      <c r="Y123" s="157" t="s">
        <v>125</v>
      </c>
      <c r="Z123" s="146"/>
      <c r="AA123" s="146"/>
      <c r="AB123" s="146"/>
      <c r="AC123" s="146"/>
      <c r="AD123" s="146"/>
      <c r="AE123" s="146"/>
      <c r="AF123" s="146"/>
      <c r="AG123" s="146" t="s">
        <v>207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ht="20" outlineLevel="1" x14ac:dyDescent="0.25">
      <c r="A124" s="170">
        <v>46</v>
      </c>
      <c r="B124" s="171" t="s">
        <v>265</v>
      </c>
      <c r="C124" s="185" t="s">
        <v>266</v>
      </c>
      <c r="D124" s="172" t="s">
        <v>150</v>
      </c>
      <c r="E124" s="173">
        <v>24.6</v>
      </c>
      <c r="F124" s="174"/>
      <c r="G124" s="17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5.3600000000000002E-3</v>
      </c>
      <c r="O124" s="156">
        <f>ROUND(E124*N124,2)</f>
        <v>0.13</v>
      </c>
      <c r="P124" s="156">
        <v>0</v>
      </c>
      <c r="Q124" s="156">
        <f>ROUND(E124*P124,2)</f>
        <v>0</v>
      </c>
      <c r="R124" s="157"/>
      <c r="S124" s="157" t="s">
        <v>137</v>
      </c>
      <c r="T124" s="157" t="s">
        <v>137</v>
      </c>
      <c r="U124" s="157">
        <v>1.3466</v>
      </c>
      <c r="V124" s="157">
        <f>ROUND(E124*U124,2)</f>
        <v>33.130000000000003</v>
      </c>
      <c r="W124" s="157"/>
      <c r="X124" s="157" t="s">
        <v>124</v>
      </c>
      <c r="Y124" s="157" t="s">
        <v>125</v>
      </c>
      <c r="Z124" s="146"/>
      <c r="AA124" s="146"/>
      <c r="AB124" s="146"/>
      <c r="AC124" s="146"/>
      <c r="AD124" s="146"/>
      <c r="AE124" s="146"/>
      <c r="AF124" s="146"/>
      <c r="AG124" s="146" t="s">
        <v>207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2" x14ac:dyDescent="0.25">
      <c r="A125" s="153"/>
      <c r="B125" s="154"/>
      <c r="C125" s="186" t="s">
        <v>164</v>
      </c>
      <c r="D125" s="159"/>
      <c r="E125" s="160">
        <v>24.6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6"/>
      <c r="AA125" s="146"/>
      <c r="AB125" s="146"/>
      <c r="AC125" s="146"/>
      <c r="AD125" s="146"/>
      <c r="AE125" s="146"/>
      <c r="AF125" s="146"/>
      <c r="AG125" s="146" t="s">
        <v>139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5">
      <c r="A126" s="170">
        <v>47</v>
      </c>
      <c r="B126" s="171" t="s">
        <v>267</v>
      </c>
      <c r="C126" s="185" t="s">
        <v>268</v>
      </c>
      <c r="D126" s="172" t="s">
        <v>136</v>
      </c>
      <c r="E126" s="173">
        <v>82.8</v>
      </c>
      <c r="F126" s="174"/>
      <c r="G126" s="175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4.0000000000000003E-5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137</v>
      </c>
      <c r="T126" s="157" t="s">
        <v>137</v>
      </c>
      <c r="U126" s="157">
        <v>7.0000000000000007E-2</v>
      </c>
      <c r="V126" s="157">
        <f>ROUND(E126*U126,2)</f>
        <v>5.8</v>
      </c>
      <c r="W126" s="157"/>
      <c r="X126" s="157" t="s">
        <v>124</v>
      </c>
      <c r="Y126" s="157" t="s">
        <v>125</v>
      </c>
      <c r="Z126" s="146"/>
      <c r="AA126" s="146"/>
      <c r="AB126" s="146"/>
      <c r="AC126" s="146"/>
      <c r="AD126" s="146"/>
      <c r="AE126" s="146"/>
      <c r="AF126" s="146"/>
      <c r="AG126" s="146" t="s">
        <v>207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5">
      <c r="A127" s="153"/>
      <c r="B127" s="154"/>
      <c r="C127" s="186" t="s">
        <v>140</v>
      </c>
      <c r="D127" s="159"/>
      <c r="E127" s="160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6"/>
      <c r="AA127" s="146"/>
      <c r="AB127" s="146"/>
      <c r="AC127" s="146"/>
      <c r="AD127" s="146"/>
      <c r="AE127" s="146"/>
      <c r="AF127" s="146"/>
      <c r="AG127" s="146" t="s">
        <v>139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3" x14ac:dyDescent="0.25">
      <c r="A128" s="153"/>
      <c r="B128" s="154"/>
      <c r="C128" s="186" t="s">
        <v>141</v>
      </c>
      <c r="D128" s="159"/>
      <c r="E128" s="160">
        <v>9.8000000000000007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6"/>
      <c r="AA128" s="146"/>
      <c r="AB128" s="146"/>
      <c r="AC128" s="146"/>
      <c r="AD128" s="146"/>
      <c r="AE128" s="146"/>
      <c r="AF128" s="146"/>
      <c r="AG128" s="146" t="s">
        <v>139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3" x14ac:dyDescent="0.25">
      <c r="A129" s="153"/>
      <c r="B129" s="154"/>
      <c r="C129" s="186" t="s">
        <v>142</v>
      </c>
      <c r="D129" s="159"/>
      <c r="E129" s="160"/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6"/>
      <c r="AA129" s="146"/>
      <c r="AB129" s="146"/>
      <c r="AC129" s="146"/>
      <c r="AD129" s="146"/>
      <c r="AE129" s="146"/>
      <c r="AF129" s="146"/>
      <c r="AG129" s="146" t="s">
        <v>139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3" x14ac:dyDescent="0.25">
      <c r="A130" s="153"/>
      <c r="B130" s="154"/>
      <c r="C130" s="186" t="s">
        <v>143</v>
      </c>
      <c r="D130" s="159"/>
      <c r="E130" s="160">
        <v>10.55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6"/>
      <c r="AA130" s="146"/>
      <c r="AB130" s="146"/>
      <c r="AC130" s="146"/>
      <c r="AD130" s="146"/>
      <c r="AE130" s="146"/>
      <c r="AF130" s="146"/>
      <c r="AG130" s="146" t="s">
        <v>139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3" x14ac:dyDescent="0.25">
      <c r="A131" s="153"/>
      <c r="B131" s="154"/>
      <c r="C131" s="186" t="s">
        <v>144</v>
      </c>
      <c r="D131" s="159"/>
      <c r="E131" s="160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6"/>
      <c r="AA131" s="146"/>
      <c r="AB131" s="146"/>
      <c r="AC131" s="146"/>
      <c r="AD131" s="146"/>
      <c r="AE131" s="146"/>
      <c r="AF131" s="146"/>
      <c r="AG131" s="146" t="s">
        <v>139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3" x14ac:dyDescent="0.25">
      <c r="A132" s="153"/>
      <c r="B132" s="154"/>
      <c r="C132" s="186" t="s">
        <v>145</v>
      </c>
      <c r="D132" s="159"/>
      <c r="E132" s="160">
        <v>18.350000000000001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6"/>
      <c r="AA132" s="146"/>
      <c r="AB132" s="146"/>
      <c r="AC132" s="146"/>
      <c r="AD132" s="146"/>
      <c r="AE132" s="146"/>
      <c r="AF132" s="146"/>
      <c r="AG132" s="146" t="s">
        <v>139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3" x14ac:dyDescent="0.25">
      <c r="A133" s="153"/>
      <c r="B133" s="154"/>
      <c r="C133" s="186" t="s">
        <v>269</v>
      </c>
      <c r="D133" s="159"/>
      <c r="E133" s="160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6"/>
      <c r="AA133" s="146"/>
      <c r="AB133" s="146"/>
      <c r="AC133" s="146"/>
      <c r="AD133" s="146"/>
      <c r="AE133" s="146"/>
      <c r="AF133" s="146"/>
      <c r="AG133" s="146" t="s">
        <v>139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3" x14ac:dyDescent="0.25">
      <c r="A134" s="153"/>
      <c r="B134" s="154"/>
      <c r="C134" s="186" t="s">
        <v>270</v>
      </c>
      <c r="D134" s="159"/>
      <c r="E134" s="160">
        <v>44.1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6"/>
      <c r="AA134" s="146"/>
      <c r="AB134" s="146"/>
      <c r="AC134" s="146"/>
      <c r="AD134" s="146"/>
      <c r="AE134" s="146"/>
      <c r="AF134" s="146"/>
      <c r="AG134" s="146" t="s">
        <v>139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5">
      <c r="A135" s="176">
        <v>48</v>
      </c>
      <c r="B135" s="177" t="s">
        <v>271</v>
      </c>
      <c r="C135" s="184" t="s">
        <v>272</v>
      </c>
      <c r="D135" s="178" t="s">
        <v>150</v>
      </c>
      <c r="E135" s="179">
        <v>24.6</v>
      </c>
      <c r="F135" s="180"/>
      <c r="G135" s="181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4.0000000000000002E-4</v>
      </c>
      <c r="O135" s="156">
        <f>ROUND(E135*N135,2)</f>
        <v>0.01</v>
      </c>
      <c r="P135" s="156">
        <v>0</v>
      </c>
      <c r="Q135" s="156">
        <f>ROUND(E135*P135,2)</f>
        <v>0</v>
      </c>
      <c r="R135" s="157"/>
      <c r="S135" s="157" t="s">
        <v>122</v>
      </c>
      <c r="T135" s="157" t="s">
        <v>123</v>
      </c>
      <c r="U135" s="157">
        <v>0</v>
      </c>
      <c r="V135" s="157">
        <f>ROUND(E135*U135,2)</f>
        <v>0</v>
      </c>
      <c r="W135" s="157"/>
      <c r="X135" s="157" t="s">
        <v>124</v>
      </c>
      <c r="Y135" s="157" t="s">
        <v>125</v>
      </c>
      <c r="Z135" s="146"/>
      <c r="AA135" s="146"/>
      <c r="AB135" s="146"/>
      <c r="AC135" s="146"/>
      <c r="AD135" s="146"/>
      <c r="AE135" s="146"/>
      <c r="AF135" s="146"/>
      <c r="AG135" s="146" t="s">
        <v>207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5">
      <c r="A136" s="170">
        <v>49</v>
      </c>
      <c r="B136" s="171" t="s">
        <v>273</v>
      </c>
      <c r="C136" s="185" t="s">
        <v>274</v>
      </c>
      <c r="D136" s="172" t="s">
        <v>150</v>
      </c>
      <c r="E136" s="173">
        <v>28.29</v>
      </c>
      <c r="F136" s="174"/>
      <c r="G136" s="175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1.9199999999999998E-2</v>
      </c>
      <c r="O136" s="156">
        <f>ROUND(E136*N136,2)</f>
        <v>0.54</v>
      </c>
      <c r="P136" s="156">
        <v>0</v>
      </c>
      <c r="Q136" s="156">
        <f>ROUND(E136*P136,2)</f>
        <v>0</v>
      </c>
      <c r="R136" s="157" t="s">
        <v>275</v>
      </c>
      <c r="S136" s="157" t="s">
        <v>137</v>
      </c>
      <c r="T136" s="157" t="s">
        <v>137</v>
      </c>
      <c r="U136" s="157">
        <v>0</v>
      </c>
      <c r="V136" s="157">
        <f>ROUND(E136*U136,2)</f>
        <v>0</v>
      </c>
      <c r="W136" s="157"/>
      <c r="X136" s="157" t="s">
        <v>276</v>
      </c>
      <c r="Y136" s="157" t="s">
        <v>125</v>
      </c>
      <c r="Z136" s="146"/>
      <c r="AA136" s="146"/>
      <c r="AB136" s="146"/>
      <c r="AC136" s="146"/>
      <c r="AD136" s="146"/>
      <c r="AE136" s="146"/>
      <c r="AF136" s="146"/>
      <c r="AG136" s="146" t="s">
        <v>277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5">
      <c r="A137" s="153"/>
      <c r="B137" s="154"/>
      <c r="C137" s="186" t="s">
        <v>278</v>
      </c>
      <c r="D137" s="159"/>
      <c r="E137" s="160">
        <v>28.29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6"/>
      <c r="AA137" s="146"/>
      <c r="AB137" s="146"/>
      <c r="AC137" s="146"/>
      <c r="AD137" s="146"/>
      <c r="AE137" s="146"/>
      <c r="AF137" s="146"/>
      <c r="AG137" s="146" t="s">
        <v>139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5">
      <c r="A138" s="153">
        <v>50</v>
      </c>
      <c r="B138" s="154" t="s">
        <v>279</v>
      </c>
      <c r="C138" s="187" t="s">
        <v>280</v>
      </c>
      <c r="D138" s="155" t="s">
        <v>0</v>
      </c>
      <c r="E138" s="182"/>
      <c r="F138" s="158"/>
      <c r="G138" s="157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137</v>
      </c>
      <c r="T138" s="157" t="s">
        <v>137</v>
      </c>
      <c r="U138" s="157">
        <v>0</v>
      </c>
      <c r="V138" s="157">
        <f>ROUND(E138*U138,2)</f>
        <v>0</v>
      </c>
      <c r="W138" s="157"/>
      <c r="X138" s="157" t="s">
        <v>199</v>
      </c>
      <c r="Y138" s="157" t="s">
        <v>125</v>
      </c>
      <c r="Z138" s="146"/>
      <c r="AA138" s="146"/>
      <c r="AB138" s="146"/>
      <c r="AC138" s="146"/>
      <c r="AD138" s="146"/>
      <c r="AE138" s="146"/>
      <c r="AF138" s="146"/>
      <c r="AG138" s="146" t="s">
        <v>200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13" x14ac:dyDescent="0.25">
      <c r="A139" s="163" t="s">
        <v>117</v>
      </c>
      <c r="B139" s="164" t="s">
        <v>80</v>
      </c>
      <c r="C139" s="183" t="s">
        <v>81</v>
      </c>
      <c r="D139" s="165"/>
      <c r="E139" s="166"/>
      <c r="F139" s="167"/>
      <c r="G139" s="168">
        <f>SUMIF(AG140:AG154,"&lt;&gt;NOR",G140:G154)</f>
        <v>0</v>
      </c>
      <c r="H139" s="162"/>
      <c r="I139" s="162">
        <f>SUM(I140:I154)</f>
        <v>0</v>
      </c>
      <c r="J139" s="162"/>
      <c r="K139" s="162">
        <f>SUM(K140:K154)</f>
        <v>0</v>
      </c>
      <c r="L139" s="162"/>
      <c r="M139" s="162">
        <f>SUM(M140:M154)</f>
        <v>0</v>
      </c>
      <c r="N139" s="161"/>
      <c r="O139" s="161">
        <f>SUM(O140:O154)</f>
        <v>2.11</v>
      </c>
      <c r="P139" s="161"/>
      <c r="Q139" s="161">
        <f>SUM(Q140:Q154)</f>
        <v>0</v>
      </c>
      <c r="R139" s="162"/>
      <c r="S139" s="162"/>
      <c r="T139" s="162"/>
      <c r="U139" s="162"/>
      <c r="V139" s="162">
        <f>SUM(V140:V154)</f>
        <v>101.57000000000001</v>
      </c>
      <c r="W139" s="162"/>
      <c r="X139" s="162"/>
      <c r="Y139" s="162"/>
      <c r="AG139" t="s">
        <v>118</v>
      </c>
    </row>
    <row r="140" spans="1:60" outlineLevel="1" x14ac:dyDescent="0.25">
      <c r="A140" s="176">
        <v>51</v>
      </c>
      <c r="B140" s="177" t="s">
        <v>281</v>
      </c>
      <c r="C140" s="184" t="s">
        <v>282</v>
      </c>
      <c r="D140" s="178" t="s">
        <v>150</v>
      </c>
      <c r="E140" s="179">
        <v>74.965999999999994</v>
      </c>
      <c r="F140" s="180"/>
      <c r="G140" s="181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3.0000000000000001E-5</v>
      </c>
      <c r="O140" s="156">
        <f>ROUND(E140*N140,2)</f>
        <v>0</v>
      </c>
      <c r="P140" s="156">
        <v>0</v>
      </c>
      <c r="Q140" s="156">
        <f>ROUND(E140*P140,2)</f>
        <v>0</v>
      </c>
      <c r="R140" s="157"/>
      <c r="S140" s="157" t="s">
        <v>137</v>
      </c>
      <c r="T140" s="157" t="s">
        <v>137</v>
      </c>
      <c r="U140" s="157">
        <v>0.05</v>
      </c>
      <c r="V140" s="157">
        <f>ROUND(E140*U140,2)</f>
        <v>3.75</v>
      </c>
      <c r="W140" s="157"/>
      <c r="X140" s="157" t="s">
        <v>124</v>
      </c>
      <c r="Y140" s="157" t="s">
        <v>125</v>
      </c>
      <c r="Z140" s="146"/>
      <c r="AA140" s="146"/>
      <c r="AB140" s="146"/>
      <c r="AC140" s="146"/>
      <c r="AD140" s="146"/>
      <c r="AE140" s="146"/>
      <c r="AF140" s="146"/>
      <c r="AG140" s="146" t="s">
        <v>129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ht="20" outlineLevel="1" x14ac:dyDescent="0.25">
      <c r="A141" s="170">
        <v>52</v>
      </c>
      <c r="B141" s="171" t="s">
        <v>283</v>
      </c>
      <c r="C141" s="185" t="s">
        <v>284</v>
      </c>
      <c r="D141" s="172" t="s">
        <v>150</v>
      </c>
      <c r="E141" s="173">
        <v>74.965999999999994</v>
      </c>
      <c r="F141" s="174"/>
      <c r="G141" s="175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5.3499999999999997E-3</v>
      </c>
      <c r="O141" s="156">
        <f>ROUND(E141*N141,2)</f>
        <v>0.4</v>
      </c>
      <c r="P141" s="156">
        <v>0</v>
      </c>
      <c r="Q141" s="156">
        <f>ROUND(E141*P141,2)</f>
        <v>0</v>
      </c>
      <c r="R141" s="157"/>
      <c r="S141" s="157" t="s">
        <v>137</v>
      </c>
      <c r="T141" s="157" t="s">
        <v>137</v>
      </c>
      <c r="U141" s="157">
        <v>1.288</v>
      </c>
      <c r="V141" s="157">
        <f>ROUND(E141*U141,2)</f>
        <v>96.56</v>
      </c>
      <c r="W141" s="157"/>
      <c r="X141" s="157" t="s">
        <v>124</v>
      </c>
      <c r="Y141" s="157" t="s">
        <v>125</v>
      </c>
      <c r="Z141" s="146"/>
      <c r="AA141" s="146"/>
      <c r="AB141" s="146"/>
      <c r="AC141" s="146"/>
      <c r="AD141" s="146"/>
      <c r="AE141" s="146"/>
      <c r="AF141" s="146"/>
      <c r="AG141" s="146" t="s">
        <v>207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2" x14ac:dyDescent="0.25">
      <c r="A142" s="153"/>
      <c r="B142" s="154"/>
      <c r="C142" s="186" t="s">
        <v>140</v>
      </c>
      <c r="D142" s="159"/>
      <c r="E142" s="160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6"/>
      <c r="AA142" s="146"/>
      <c r="AB142" s="146"/>
      <c r="AC142" s="146"/>
      <c r="AD142" s="146"/>
      <c r="AE142" s="146"/>
      <c r="AF142" s="146"/>
      <c r="AG142" s="146" t="s">
        <v>139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3" x14ac:dyDescent="0.25">
      <c r="A143" s="153"/>
      <c r="B143" s="154"/>
      <c r="C143" s="186" t="s">
        <v>152</v>
      </c>
      <c r="D143" s="159"/>
      <c r="E143" s="160">
        <v>19.004000000000001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6"/>
      <c r="AA143" s="146"/>
      <c r="AB143" s="146"/>
      <c r="AC143" s="146"/>
      <c r="AD143" s="146"/>
      <c r="AE143" s="146"/>
      <c r="AF143" s="146"/>
      <c r="AG143" s="146" t="s">
        <v>139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3" x14ac:dyDescent="0.25">
      <c r="A144" s="153"/>
      <c r="B144" s="154"/>
      <c r="C144" s="186" t="s">
        <v>142</v>
      </c>
      <c r="D144" s="159"/>
      <c r="E144" s="160"/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6"/>
      <c r="AA144" s="146"/>
      <c r="AB144" s="146"/>
      <c r="AC144" s="146"/>
      <c r="AD144" s="146"/>
      <c r="AE144" s="146"/>
      <c r="AF144" s="146"/>
      <c r="AG144" s="146" t="s">
        <v>139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3" x14ac:dyDescent="0.25">
      <c r="A145" s="153"/>
      <c r="B145" s="154"/>
      <c r="C145" s="186" t="s">
        <v>153</v>
      </c>
      <c r="D145" s="159"/>
      <c r="E145" s="160">
        <v>17.427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6"/>
      <c r="AA145" s="146"/>
      <c r="AB145" s="146"/>
      <c r="AC145" s="146"/>
      <c r="AD145" s="146"/>
      <c r="AE145" s="146"/>
      <c r="AF145" s="146"/>
      <c r="AG145" s="146" t="s">
        <v>139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3" x14ac:dyDescent="0.25">
      <c r="A146" s="153"/>
      <c r="B146" s="154"/>
      <c r="C146" s="186" t="s">
        <v>144</v>
      </c>
      <c r="D146" s="159"/>
      <c r="E146" s="160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6"/>
      <c r="AA146" s="146"/>
      <c r="AB146" s="146"/>
      <c r="AC146" s="146"/>
      <c r="AD146" s="146"/>
      <c r="AE146" s="146"/>
      <c r="AF146" s="146"/>
      <c r="AG146" s="146" t="s">
        <v>139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3" x14ac:dyDescent="0.25">
      <c r="A147" s="153"/>
      <c r="B147" s="154"/>
      <c r="C147" s="186" t="s">
        <v>154</v>
      </c>
      <c r="D147" s="159"/>
      <c r="E147" s="160">
        <v>38.534999999999997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6"/>
      <c r="AA147" s="146"/>
      <c r="AB147" s="146"/>
      <c r="AC147" s="146"/>
      <c r="AD147" s="146"/>
      <c r="AE147" s="146"/>
      <c r="AF147" s="146"/>
      <c r="AG147" s="146" t="s">
        <v>139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5">
      <c r="A148" s="170">
        <v>53</v>
      </c>
      <c r="B148" s="171" t="s">
        <v>285</v>
      </c>
      <c r="C148" s="185" t="s">
        <v>286</v>
      </c>
      <c r="D148" s="172" t="s">
        <v>136</v>
      </c>
      <c r="E148" s="173">
        <v>10.5</v>
      </c>
      <c r="F148" s="174"/>
      <c r="G148" s="175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6">
        <v>0</v>
      </c>
      <c r="O148" s="156">
        <f>ROUND(E148*N148,2)</f>
        <v>0</v>
      </c>
      <c r="P148" s="156">
        <v>0</v>
      </c>
      <c r="Q148" s="156">
        <f>ROUND(E148*P148,2)</f>
        <v>0</v>
      </c>
      <c r="R148" s="157"/>
      <c r="S148" s="157" t="s">
        <v>137</v>
      </c>
      <c r="T148" s="157" t="s">
        <v>137</v>
      </c>
      <c r="U148" s="157">
        <v>0.12</v>
      </c>
      <c r="V148" s="157">
        <f>ROUND(E148*U148,2)</f>
        <v>1.26</v>
      </c>
      <c r="W148" s="157"/>
      <c r="X148" s="157" t="s">
        <v>124</v>
      </c>
      <c r="Y148" s="157" t="s">
        <v>125</v>
      </c>
      <c r="Z148" s="146"/>
      <c r="AA148" s="146"/>
      <c r="AB148" s="146"/>
      <c r="AC148" s="146"/>
      <c r="AD148" s="146"/>
      <c r="AE148" s="146"/>
      <c r="AF148" s="146"/>
      <c r="AG148" s="146" t="s">
        <v>207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2" x14ac:dyDescent="0.25">
      <c r="A149" s="153"/>
      <c r="B149" s="154"/>
      <c r="C149" s="186" t="s">
        <v>287</v>
      </c>
      <c r="D149" s="159"/>
      <c r="E149" s="160">
        <v>10.5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6"/>
      <c r="AA149" s="146"/>
      <c r="AB149" s="146"/>
      <c r="AC149" s="146"/>
      <c r="AD149" s="146"/>
      <c r="AE149" s="146"/>
      <c r="AF149" s="146"/>
      <c r="AG149" s="146" t="s">
        <v>139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5">
      <c r="A150" s="176">
        <v>54</v>
      </c>
      <c r="B150" s="177" t="s">
        <v>288</v>
      </c>
      <c r="C150" s="184" t="s">
        <v>289</v>
      </c>
      <c r="D150" s="178" t="s">
        <v>150</v>
      </c>
      <c r="E150" s="179">
        <v>74.965999999999994</v>
      </c>
      <c r="F150" s="180"/>
      <c r="G150" s="181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6">
        <v>4.0000000000000002E-4</v>
      </c>
      <c r="O150" s="156">
        <f>ROUND(E150*N150,2)</f>
        <v>0.03</v>
      </c>
      <c r="P150" s="156">
        <v>0</v>
      </c>
      <c r="Q150" s="156">
        <f>ROUND(E150*P150,2)</f>
        <v>0</v>
      </c>
      <c r="R150" s="157"/>
      <c r="S150" s="157" t="s">
        <v>122</v>
      </c>
      <c r="T150" s="157" t="s">
        <v>123</v>
      </c>
      <c r="U150" s="157">
        <v>0</v>
      </c>
      <c r="V150" s="157">
        <f>ROUND(E150*U150,2)</f>
        <v>0</v>
      </c>
      <c r="W150" s="157"/>
      <c r="X150" s="157" t="s">
        <v>124</v>
      </c>
      <c r="Y150" s="157" t="s">
        <v>125</v>
      </c>
      <c r="Z150" s="146"/>
      <c r="AA150" s="146"/>
      <c r="AB150" s="146"/>
      <c r="AC150" s="146"/>
      <c r="AD150" s="146"/>
      <c r="AE150" s="146"/>
      <c r="AF150" s="146"/>
      <c r="AG150" s="146" t="s">
        <v>207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5">
      <c r="A151" s="176">
        <v>55</v>
      </c>
      <c r="B151" s="177" t="s">
        <v>290</v>
      </c>
      <c r="C151" s="184" t="s">
        <v>365</v>
      </c>
      <c r="D151" s="178" t="s">
        <v>136</v>
      </c>
      <c r="E151" s="179">
        <v>12</v>
      </c>
      <c r="F151" s="180"/>
      <c r="G151" s="181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2.2000000000000001E-4</v>
      </c>
      <c r="O151" s="156">
        <f>ROUND(E151*N151,2)</f>
        <v>0</v>
      </c>
      <c r="P151" s="156">
        <v>0</v>
      </c>
      <c r="Q151" s="156">
        <f>ROUND(E151*P151,2)</f>
        <v>0</v>
      </c>
      <c r="R151" s="157"/>
      <c r="S151" s="157" t="s">
        <v>122</v>
      </c>
      <c r="T151" s="157" t="s">
        <v>291</v>
      </c>
      <c r="U151" s="157">
        <v>0</v>
      </c>
      <c r="V151" s="157">
        <f>ROUND(E151*U151,2)</f>
        <v>0</v>
      </c>
      <c r="W151" s="157"/>
      <c r="X151" s="157" t="s">
        <v>276</v>
      </c>
      <c r="Y151" s="157" t="s">
        <v>125</v>
      </c>
      <c r="Z151" s="146"/>
      <c r="AA151" s="146"/>
      <c r="AB151" s="146"/>
      <c r="AC151" s="146"/>
      <c r="AD151" s="146"/>
      <c r="AE151" s="146"/>
      <c r="AF151" s="146"/>
      <c r="AG151" s="146" t="s">
        <v>277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5">
      <c r="A152" s="170">
        <v>56</v>
      </c>
      <c r="B152" s="171" t="s">
        <v>292</v>
      </c>
      <c r="C152" s="185" t="s">
        <v>293</v>
      </c>
      <c r="D152" s="172" t="s">
        <v>150</v>
      </c>
      <c r="E152" s="173">
        <v>86.210899999999995</v>
      </c>
      <c r="F152" s="174"/>
      <c r="G152" s="175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1.9429999999999999E-2</v>
      </c>
      <c r="O152" s="156">
        <f>ROUND(E152*N152,2)</f>
        <v>1.68</v>
      </c>
      <c r="P152" s="156">
        <v>0</v>
      </c>
      <c r="Q152" s="156">
        <f>ROUND(E152*P152,2)</f>
        <v>0</v>
      </c>
      <c r="R152" s="157"/>
      <c r="S152" s="157" t="s">
        <v>122</v>
      </c>
      <c r="T152" s="157" t="s">
        <v>137</v>
      </c>
      <c r="U152" s="157">
        <v>0</v>
      </c>
      <c r="V152" s="157">
        <f>ROUND(E152*U152,2)</f>
        <v>0</v>
      </c>
      <c r="W152" s="157"/>
      <c r="X152" s="157" t="s">
        <v>276</v>
      </c>
      <c r="Y152" s="157" t="s">
        <v>125</v>
      </c>
      <c r="Z152" s="146"/>
      <c r="AA152" s="146"/>
      <c r="AB152" s="146"/>
      <c r="AC152" s="146"/>
      <c r="AD152" s="146"/>
      <c r="AE152" s="146"/>
      <c r="AF152" s="146"/>
      <c r="AG152" s="146" t="s">
        <v>277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2" x14ac:dyDescent="0.25">
      <c r="A153" s="153"/>
      <c r="B153" s="154"/>
      <c r="C153" s="186" t="s">
        <v>294</v>
      </c>
      <c r="D153" s="159"/>
      <c r="E153" s="160">
        <v>86.210899999999995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6"/>
      <c r="AA153" s="146"/>
      <c r="AB153" s="146"/>
      <c r="AC153" s="146"/>
      <c r="AD153" s="146"/>
      <c r="AE153" s="146"/>
      <c r="AF153" s="146"/>
      <c r="AG153" s="146" t="s">
        <v>139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5">
      <c r="A154" s="153">
        <v>57</v>
      </c>
      <c r="B154" s="154" t="s">
        <v>295</v>
      </c>
      <c r="C154" s="187" t="s">
        <v>296</v>
      </c>
      <c r="D154" s="155" t="s">
        <v>0</v>
      </c>
      <c r="E154" s="182"/>
      <c r="F154" s="158"/>
      <c r="G154" s="157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0</v>
      </c>
      <c r="O154" s="156">
        <f>ROUND(E154*N154,2)</f>
        <v>0</v>
      </c>
      <c r="P154" s="156">
        <v>0</v>
      </c>
      <c r="Q154" s="156">
        <f>ROUND(E154*P154,2)</f>
        <v>0</v>
      </c>
      <c r="R154" s="157"/>
      <c r="S154" s="157" t="s">
        <v>137</v>
      </c>
      <c r="T154" s="157" t="s">
        <v>137</v>
      </c>
      <c r="U154" s="157">
        <v>0</v>
      </c>
      <c r="V154" s="157">
        <f>ROUND(E154*U154,2)</f>
        <v>0</v>
      </c>
      <c r="W154" s="157"/>
      <c r="X154" s="157" t="s">
        <v>199</v>
      </c>
      <c r="Y154" s="157" t="s">
        <v>125</v>
      </c>
      <c r="Z154" s="146"/>
      <c r="AA154" s="146"/>
      <c r="AB154" s="146"/>
      <c r="AC154" s="146"/>
      <c r="AD154" s="146"/>
      <c r="AE154" s="146"/>
      <c r="AF154" s="146"/>
      <c r="AG154" s="146" t="s">
        <v>200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13" x14ac:dyDescent="0.25">
      <c r="A155" s="163" t="s">
        <v>117</v>
      </c>
      <c r="B155" s="164" t="s">
        <v>82</v>
      </c>
      <c r="C155" s="183" t="s">
        <v>83</v>
      </c>
      <c r="D155" s="165"/>
      <c r="E155" s="166"/>
      <c r="F155" s="167"/>
      <c r="G155" s="168">
        <f>SUMIF(AG156:AG158,"&lt;&gt;NOR",G156:G158)</f>
        <v>0</v>
      </c>
      <c r="H155" s="162"/>
      <c r="I155" s="162">
        <f>SUM(I156:I158)</f>
        <v>0</v>
      </c>
      <c r="J155" s="162"/>
      <c r="K155" s="162">
        <f>SUM(K156:K158)</f>
        <v>0</v>
      </c>
      <c r="L155" s="162"/>
      <c r="M155" s="162">
        <f>SUM(M156:M158)</f>
        <v>0</v>
      </c>
      <c r="N155" s="161"/>
      <c r="O155" s="161">
        <f>SUM(O156:O158)</f>
        <v>0</v>
      </c>
      <c r="P155" s="161"/>
      <c r="Q155" s="161">
        <f>SUM(Q156:Q158)</f>
        <v>0</v>
      </c>
      <c r="R155" s="162"/>
      <c r="S155" s="162"/>
      <c r="T155" s="162"/>
      <c r="U155" s="162"/>
      <c r="V155" s="162">
        <f>SUM(V156:V158)</f>
        <v>1.52</v>
      </c>
      <c r="W155" s="162"/>
      <c r="X155" s="162"/>
      <c r="Y155" s="162"/>
      <c r="AG155" t="s">
        <v>118</v>
      </c>
    </row>
    <row r="156" spans="1:60" outlineLevel="1" x14ac:dyDescent="0.25">
      <c r="A156" s="170">
        <v>58</v>
      </c>
      <c r="B156" s="171" t="s">
        <v>297</v>
      </c>
      <c r="C156" s="185" t="s">
        <v>298</v>
      </c>
      <c r="D156" s="172" t="s">
        <v>150</v>
      </c>
      <c r="E156" s="173">
        <v>3.7919999999999998</v>
      </c>
      <c r="F156" s="174"/>
      <c r="G156" s="175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3.1E-4</v>
      </c>
      <c r="O156" s="156">
        <f>ROUND(E156*N156,2)</f>
        <v>0</v>
      </c>
      <c r="P156" s="156">
        <v>0</v>
      </c>
      <c r="Q156" s="156">
        <f>ROUND(E156*P156,2)</f>
        <v>0</v>
      </c>
      <c r="R156" s="157"/>
      <c r="S156" s="157" t="s">
        <v>137</v>
      </c>
      <c r="T156" s="157" t="s">
        <v>137</v>
      </c>
      <c r="U156" s="157">
        <v>0.4</v>
      </c>
      <c r="V156" s="157">
        <f>ROUND(E156*U156,2)</f>
        <v>1.52</v>
      </c>
      <c r="W156" s="157"/>
      <c r="X156" s="157" t="s">
        <v>124</v>
      </c>
      <c r="Y156" s="157" t="s">
        <v>125</v>
      </c>
      <c r="Z156" s="146"/>
      <c r="AA156" s="146"/>
      <c r="AB156" s="146"/>
      <c r="AC156" s="146"/>
      <c r="AD156" s="146"/>
      <c r="AE156" s="146"/>
      <c r="AF156" s="146"/>
      <c r="AG156" s="146" t="s">
        <v>129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2" x14ac:dyDescent="0.25">
      <c r="A157" s="153"/>
      <c r="B157" s="154"/>
      <c r="C157" s="186" t="s">
        <v>299</v>
      </c>
      <c r="D157" s="159"/>
      <c r="E157" s="160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6"/>
      <c r="AA157" s="146"/>
      <c r="AB157" s="146"/>
      <c r="AC157" s="146"/>
      <c r="AD157" s="146"/>
      <c r="AE157" s="146"/>
      <c r="AF157" s="146"/>
      <c r="AG157" s="146" t="s">
        <v>139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3" x14ac:dyDescent="0.25">
      <c r="A158" s="153"/>
      <c r="B158" s="154"/>
      <c r="C158" s="186" t="s">
        <v>300</v>
      </c>
      <c r="D158" s="159"/>
      <c r="E158" s="160">
        <v>3.7919999999999998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6"/>
      <c r="AA158" s="146"/>
      <c r="AB158" s="146"/>
      <c r="AC158" s="146"/>
      <c r="AD158" s="146"/>
      <c r="AE158" s="146"/>
      <c r="AF158" s="146"/>
      <c r="AG158" s="146" t="s">
        <v>139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ht="13" x14ac:dyDescent="0.25">
      <c r="A159" s="163" t="s">
        <v>117</v>
      </c>
      <c r="B159" s="164" t="s">
        <v>84</v>
      </c>
      <c r="C159" s="183" t="s">
        <v>85</v>
      </c>
      <c r="D159" s="165"/>
      <c r="E159" s="166"/>
      <c r="F159" s="167"/>
      <c r="G159" s="168">
        <f>SUMIF(AG160:AG162,"&lt;&gt;NOR",G160:G162)</f>
        <v>0</v>
      </c>
      <c r="H159" s="162"/>
      <c r="I159" s="162">
        <f>SUM(I160:I162)</f>
        <v>0</v>
      </c>
      <c r="J159" s="162"/>
      <c r="K159" s="162">
        <f>SUM(K160:K162)</f>
        <v>0</v>
      </c>
      <c r="L159" s="162"/>
      <c r="M159" s="162">
        <f>SUM(M160:M162)</f>
        <v>0</v>
      </c>
      <c r="N159" s="161"/>
      <c r="O159" s="161">
        <f>SUM(O160:O162)</f>
        <v>0</v>
      </c>
      <c r="P159" s="161"/>
      <c r="Q159" s="161">
        <f>SUM(Q160:Q162)</f>
        <v>0</v>
      </c>
      <c r="R159" s="162"/>
      <c r="S159" s="162"/>
      <c r="T159" s="162"/>
      <c r="U159" s="162"/>
      <c r="V159" s="162">
        <f>SUM(V160:V162)</f>
        <v>2.57</v>
      </c>
      <c r="W159" s="162"/>
      <c r="X159" s="162"/>
      <c r="Y159" s="162"/>
      <c r="AG159" t="s">
        <v>118</v>
      </c>
    </row>
    <row r="160" spans="1:60" outlineLevel="1" x14ac:dyDescent="0.25">
      <c r="A160" s="176">
        <v>59</v>
      </c>
      <c r="B160" s="177" t="s">
        <v>301</v>
      </c>
      <c r="C160" s="184" t="s">
        <v>302</v>
      </c>
      <c r="D160" s="178" t="s">
        <v>150</v>
      </c>
      <c r="E160" s="179">
        <v>19.350000000000001</v>
      </c>
      <c r="F160" s="180"/>
      <c r="G160" s="181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6.9999999999999994E-5</v>
      </c>
      <c r="O160" s="156">
        <f>ROUND(E160*N160,2)</f>
        <v>0</v>
      </c>
      <c r="P160" s="156">
        <v>0</v>
      </c>
      <c r="Q160" s="156">
        <f>ROUND(E160*P160,2)</f>
        <v>0</v>
      </c>
      <c r="R160" s="157"/>
      <c r="S160" s="157" t="s">
        <v>137</v>
      </c>
      <c r="T160" s="157" t="s">
        <v>137</v>
      </c>
      <c r="U160" s="157">
        <v>3.2480000000000002E-2</v>
      </c>
      <c r="V160" s="157">
        <f>ROUND(E160*U160,2)</f>
        <v>0.63</v>
      </c>
      <c r="W160" s="157"/>
      <c r="X160" s="157" t="s">
        <v>124</v>
      </c>
      <c r="Y160" s="157" t="s">
        <v>125</v>
      </c>
      <c r="Z160" s="146"/>
      <c r="AA160" s="146"/>
      <c r="AB160" s="146"/>
      <c r="AC160" s="146"/>
      <c r="AD160" s="146"/>
      <c r="AE160" s="146"/>
      <c r="AF160" s="146"/>
      <c r="AG160" s="146" t="s">
        <v>207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5">
      <c r="A161" s="170">
        <v>60</v>
      </c>
      <c r="B161" s="171" t="s">
        <v>303</v>
      </c>
      <c r="C161" s="185" t="s">
        <v>304</v>
      </c>
      <c r="D161" s="172" t="s">
        <v>150</v>
      </c>
      <c r="E161" s="173">
        <v>19.350000000000001</v>
      </c>
      <c r="F161" s="174"/>
      <c r="G161" s="175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6">
        <v>1.3999999999999999E-4</v>
      </c>
      <c r="O161" s="156">
        <f>ROUND(E161*N161,2)</f>
        <v>0</v>
      </c>
      <c r="P161" s="156">
        <v>0</v>
      </c>
      <c r="Q161" s="156">
        <f>ROUND(E161*P161,2)</f>
        <v>0</v>
      </c>
      <c r="R161" s="157"/>
      <c r="S161" s="157" t="s">
        <v>137</v>
      </c>
      <c r="T161" s="157" t="s">
        <v>137</v>
      </c>
      <c r="U161" s="157">
        <v>0.1</v>
      </c>
      <c r="V161" s="157">
        <f>ROUND(E161*U161,2)</f>
        <v>1.94</v>
      </c>
      <c r="W161" s="157"/>
      <c r="X161" s="157" t="s">
        <v>124</v>
      </c>
      <c r="Y161" s="157" t="s">
        <v>125</v>
      </c>
      <c r="Z161" s="146"/>
      <c r="AA161" s="146"/>
      <c r="AB161" s="146"/>
      <c r="AC161" s="146"/>
      <c r="AD161" s="146"/>
      <c r="AE161" s="146"/>
      <c r="AF161" s="146"/>
      <c r="AG161" s="146" t="s">
        <v>207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2" x14ac:dyDescent="0.25">
      <c r="A162" s="153"/>
      <c r="B162" s="154"/>
      <c r="C162" s="186" t="s">
        <v>157</v>
      </c>
      <c r="D162" s="159"/>
      <c r="E162" s="160">
        <v>19.350000000000001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6"/>
      <c r="AA162" s="146"/>
      <c r="AB162" s="146"/>
      <c r="AC162" s="146"/>
      <c r="AD162" s="146"/>
      <c r="AE162" s="146"/>
      <c r="AF162" s="146"/>
      <c r="AG162" s="146" t="s">
        <v>139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ht="13" x14ac:dyDescent="0.25">
      <c r="A163" s="163" t="s">
        <v>117</v>
      </c>
      <c r="B163" s="164" t="s">
        <v>86</v>
      </c>
      <c r="C163" s="183" t="s">
        <v>87</v>
      </c>
      <c r="D163" s="165"/>
      <c r="E163" s="166"/>
      <c r="F163" s="167"/>
      <c r="G163" s="168">
        <f>SUMIF(AG164:AG170,"&lt;&gt;NOR",G164:G170)</f>
        <v>0</v>
      </c>
      <c r="H163" s="162"/>
      <c r="I163" s="162">
        <f>SUM(I164:I170)</f>
        <v>0</v>
      </c>
      <c r="J163" s="162"/>
      <c r="K163" s="162">
        <f>SUM(K164:K170)</f>
        <v>0</v>
      </c>
      <c r="L163" s="162"/>
      <c r="M163" s="162">
        <f>SUM(M164:M170)</f>
        <v>0</v>
      </c>
      <c r="N163" s="161"/>
      <c r="O163" s="161">
        <f>SUM(O164:O170)</f>
        <v>0</v>
      </c>
      <c r="P163" s="161"/>
      <c r="Q163" s="161">
        <f>SUM(Q164:Q170)</f>
        <v>0</v>
      </c>
      <c r="R163" s="162"/>
      <c r="S163" s="162"/>
      <c r="T163" s="162"/>
      <c r="U163" s="162"/>
      <c r="V163" s="162">
        <f>SUM(V164:V170)</f>
        <v>149.48000000000002</v>
      </c>
      <c r="W163" s="162"/>
      <c r="X163" s="162"/>
      <c r="Y163" s="162"/>
      <c r="AG163" t="s">
        <v>118</v>
      </c>
    </row>
    <row r="164" spans="1:60" outlineLevel="1" x14ac:dyDescent="0.25">
      <c r="A164" s="176">
        <v>61</v>
      </c>
      <c r="B164" s="177" t="s">
        <v>305</v>
      </c>
      <c r="C164" s="184" t="s">
        <v>306</v>
      </c>
      <c r="D164" s="178" t="s">
        <v>198</v>
      </c>
      <c r="E164" s="179">
        <v>19.338370000000001</v>
      </c>
      <c r="F164" s="180"/>
      <c r="G164" s="181">
        <f t="shared" ref="G164:G170" si="7">ROUND(E164*F164,2)</f>
        <v>0</v>
      </c>
      <c r="H164" s="158"/>
      <c r="I164" s="157">
        <f t="shared" ref="I164:I170" si="8">ROUND(E164*H164,2)</f>
        <v>0</v>
      </c>
      <c r="J164" s="158"/>
      <c r="K164" s="157">
        <f t="shared" ref="K164:K170" si="9">ROUND(E164*J164,2)</f>
        <v>0</v>
      </c>
      <c r="L164" s="157">
        <v>21</v>
      </c>
      <c r="M164" s="157">
        <f t="shared" ref="M164:M170" si="10">G164*(1+L164/100)</f>
        <v>0</v>
      </c>
      <c r="N164" s="156">
        <v>0</v>
      </c>
      <c r="O164" s="156">
        <f t="shared" ref="O164:O170" si="11">ROUND(E164*N164,2)</f>
        <v>0</v>
      </c>
      <c r="P164" s="156">
        <v>0</v>
      </c>
      <c r="Q164" s="156">
        <f t="shared" ref="Q164:Q170" si="12">ROUND(E164*P164,2)</f>
        <v>0</v>
      </c>
      <c r="R164" s="157"/>
      <c r="S164" s="157" t="s">
        <v>137</v>
      </c>
      <c r="T164" s="157" t="s">
        <v>137</v>
      </c>
      <c r="U164" s="157">
        <v>0.27700000000000002</v>
      </c>
      <c r="V164" s="157">
        <f t="shared" ref="V164:V170" si="13">ROUND(E164*U164,2)</f>
        <v>5.36</v>
      </c>
      <c r="W164" s="157"/>
      <c r="X164" s="157" t="s">
        <v>307</v>
      </c>
      <c r="Y164" s="157" t="s">
        <v>125</v>
      </c>
      <c r="Z164" s="146"/>
      <c r="AA164" s="146"/>
      <c r="AB164" s="146"/>
      <c r="AC164" s="146"/>
      <c r="AD164" s="146"/>
      <c r="AE164" s="146"/>
      <c r="AF164" s="146"/>
      <c r="AG164" s="146" t="s">
        <v>308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5">
      <c r="A165" s="176">
        <v>62</v>
      </c>
      <c r="B165" s="177" t="s">
        <v>309</v>
      </c>
      <c r="C165" s="184" t="s">
        <v>310</v>
      </c>
      <c r="D165" s="178" t="s">
        <v>198</v>
      </c>
      <c r="E165" s="179">
        <v>19.338370000000001</v>
      </c>
      <c r="F165" s="180"/>
      <c r="G165" s="181">
        <f t="shared" si="7"/>
        <v>0</v>
      </c>
      <c r="H165" s="158"/>
      <c r="I165" s="157">
        <f t="shared" si="8"/>
        <v>0</v>
      </c>
      <c r="J165" s="158"/>
      <c r="K165" s="157">
        <f t="shared" si="9"/>
        <v>0</v>
      </c>
      <c r="L165" s="157">
        <v>21</v>
      </c>
      <c r="M165" s="157">
        <f t="shared" si="10"/>
        <v>0</v>
      </c>
      <c r="N165" s="156">
        <v>0</v>
      </c>
      <c r="O165" s="156">
        <f t="shared" si="11"/>
        <v>0</v>
      </c>
      <c r="P165" s="156">
        <v>0</v>
      </c>
      <c r="Q165" s="156">
        <f t="shared" si="12"/>
        <v>0</v>
      </c>
      <c r="R165" s="157"/>
      <c r="S165" s="157" t="s">
        <v>137</v>
      </c>
      <c r="T165" s="157" t="s">
        <v>137</v>
      </c>
      <c r="U165" s="157">
        <v>1.47</v>
      </c>
      <c r="V165" s="157">
        <f t="shared" si="13"/>
        <v>28.43</v>
      </c>
      <c r="W165" s="157"/>
      <c r="X165" s="157" t="s">
        <v>307</v>
      </c>
      <c r="Y165" s="157" t="s">
        <v>125</v>
      </c>
      <c r="Z165" s="146"/>
      <c r="AA165" s="146"/>
      <c r="AB165" s="146"/>
      <c r="AC165" s="146"/>
      <c r="AD165" s="146"/>
      <c r="AE165" s="146"/>
      <c r="AF165" s="146"/>
      <c r="AG165" s="146" t="s">
        <v>308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 x14ac:dyDescent="0.25">
      <c r="A166" s="176">
        <v>63</v>
      </c>
      <c r="B166" s="177" t="s">
        <v>311</v>
      </c>
      <c r="C166" s="184" t="s">
        <v>312</v>
      </c>
      <c r="D166" s="178" t="s">
        <v>198</v>
      </c>
      <c r="E166" s="179">
        <v>193.38364999999999</v>
      </c>
      <c r="F166" s="180"/>
      <c r="G166" s="181">
        <f t="shared" si="7"/>
        <v>0</v>
      </c>
      <c r="H166" s="158"/>
      <c r="I166" s="157">
        <f t="shared" si="8"/>
        <v>0</v>
      </c>
      <c r="J166" s="158"/>
      <c r="K166" s="157">
        <f t="shared" si="9"/>
        <v>0</v>
      </c>
      <c r="L166" s="157">
        <v>21</v>
      </c>
      <c r="M166" s="157">
        <f t="shared" si="10"/>
        <v>0</v>
      </c>
      <c r="N166" s="156">
        <v>0</v>
      </c>
      <c r="O166" s="156">
        <f t="shared" si="11"/>
        <v>0</v>
      </c>
      <c r="P166" s="156">
        <v>0</v>
      </c>
      <c r="Q166" s="156">
        <f t="shared" si="12"/>
        <v>0</v>
      </c>
      <c r="R166" s="157"/>
      <c r="S166" s="157" t="s">
        <v>137</v>
      </c>
      <c r="T166" s="157" t="s">
        <v>137</v>
      </c>
      <c r="U166" s="157">
        <v>0</v>
      </c>
      <c r="V166" s="157">
        <f t="shared" si="13"/>
        <v>0</v>
      </c>
      <c r="W166" s="157"/>
      <c r="X166" s="157" t="s">
        <v>307</v>
      </c>
      <c r="Y166" s="157" t="s">
        <v>125</v>
      </c>
      <c r="Z166" s="146"/>
      <c r="AA166" s="146"/>
      <c r="AB166" s="146"/>
      <c r="AC166" s="146"/>
      <c r="AD166" s="146"/>
      <c r="AE166" s="146"/>
      <c r="AF166" s="146"/>
      <c r="AG166" s="146" t="s">
        <v>308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5">
      <c r="A167" s="176">
        <v>64</v>
      </c>
      <c r="B167" s="177" t="s">
        <v>313</v>
      </c>
      <c r="C167" s="184" t="s">
        <v>314</v>
      </c>
      <c r="D167" s="178" t="s">
        <v>198</v>
      </c>
      <c r="E167" s="179">
        <v>19.338370000000001</v>
      </c>
      <c r="F167" s="180"/>
      <c r="G167" s="181">
        <f t="shared" si="7"/>
        <v>0</v>
      </c>
      <c r="H167" s="158"/>
      <c r="I167" s="157">
        <f t="shared" si="8"/>
        <v>0</v>
      </c>
      <c r="J167" s="158"/>
      <c r="K167" s="157">
        <f t="shared" si="9"/>
        <v>0</v>
      </c>
      <c r="L167" s="157">
        <v>21</v>
      </c>
      <c r="M167" s="157">
        <f t="shared" si="10"/>
        <v>0</v>
      </c>
      <c r="N167" s="156">
        <v>0</v>
      </c>
      <c r="O167" s="156">
        <f t="shared" si="11"/>
        <v>0</v>
      </c>
      <c r="P167" s="156">
        <v>0</v>
      </c>
      <c r="Q167" s="156">
        <f t="shared" si="12"/>
        <v>0</v>
      </c>
      <c r="R167" s="157"/>
      <c r="S167" s="157" t="s">
        <v>137</v>
      </c>
      <c r="T167" s="157" t="s">
        <v>137</v>
      </c>
      <c r="U167" s="157">
        <v>2.8260000000000001</v>
      </c>
      <c r="V167" s="157">
        <f t="shared" si="13"/>
        <v>54.65</v>
      </c>
      <c r="W167" s="157"/>
      <c r="X167" s="157" t="s">
        <v>307</v>
      </c>
      <c r="Y167" s="157" t="s">
        <v>125</v>
      </c>
      <c r="Z167" s="146"/>
      <c r="AA167" s="146"/>
      <c r="AB167" s="146"/>
      <c r="AC167" s="146"/>
      <c r="AD167" s="146"/>
      <c r="AE167" s="146"/>
      <c r="AF167" s="146"/>
      <c r="AG167" s="146" t="s">
        <v>308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5">
      <c r="A168" s="176">
        <v>65</v>
      </c>
      <c r="B168" s="177" t="s">
        <v>315</v>
      </c>
      <c r="C168" s="184" t="s">
        <v>316</v>
      </c>
      <c r="D168" s="178" t="s">
        <v>198</v>
      </c>
      <c r="E168" s="179">
        <v>193.38364999999999</v>
      </c>
      <c r="F168" s="180"/>
      <c r="G168" s="181">
        <f t="shared" si="7"/>
        <v>0</v>
      </c>
      <c r="H168" s="158"/>
      <c r="I168" s="157">
        <f t="shared" si="8"/>
        <v>0</v>
      </c>
      <c r="J168" s="158"/>
      <c r="K168" s="157">
        <f t="shared" si="9"/>
        <v>0</v>
      </c>
      <c r="L168" s="157">
        <v>21</v>
      </c>
      <c r="M168" s="157">
        <f t="shared" si="10"/>
        <v>0</v>
      </c>
      <c r="N168" s="156">
        <v>0</v>
      </c>
      <c r="O168" s="156">
        <f t="shared" si="11"/>
        <v>0</v>
      </c>
      <c r="P168" s="156">
        <v>0</v>
      </c>
      <c r="Q168" s="156">
        <f t="shared" si="12"/>
        <v>0</v>
      </c>
      <c r="R168" s="157"/>
      <c r="S168" s="157" t="s">
        <v>137</v>
      </c>
      <c r="T168" s="157" t="s">
        <v>137</v>
      </c>
      <c r="U168" s="157">
        <v>0.315</v>
      </c>
      <c r="V168" s="157">
        <f t="shared" si="13"/>
        <v>60.92</v>
      </c>
      <c r="W168" s="157"/>
      <c r="X168" s="157" t="s">
        <v>307</v>
      </c>
      <c r="Y168" s="157" t="s">
        <v>125</v>
      </c>
      <c r="Z168" s="146"/>
      <c r="AA168" s="146"/>
      <c r="AB168" s="146"/>
      <c r="AC168" s="146"/>
      <c r="AD168" s="146"/>
      <c r="AE168" s="146"/>
      <c r="AF168" s="146"/>
      <c r="AG168" s="146" t="s">
        <v>308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5">
      <c r="A169" s="176">
        <v>66</v>
      </c>
      <c r="B169" s="177" t="s">
        <v>317</v>
      </c>
      <c r="C169" s="184" t="s">
        <v>318</v>
      </c>
      <c r="D169" s="178" t="s">
        <v>198</v>
      </c>
      <c r="E169" s="179">
        <v>19.338370000000001</v>
      </c>
      <c r="F169" s="180"/>
      <c r="G169" s="181">
        <f t="shared" si="7"/>
        <v>0</v>
      </c>
      <c r="H169" s="158"/>
      <c r="I169" s="157">
        <f t="shared" si="8"/>
        <v>0</v>
      </c>
      <c r="J169" s="158"/>
      <c r="K169" s="157">
        <f t="shared" si="9"/>
        <v>0</v>
      </c>
      <c r="L169" s="157">
        <v>21</v>
      </c>
      <c r="M169" s="157">
        <f t="shared" si="10"/>
        <v>0</v>
      </c>
      <c r="N169" s="156">
        <v>0</v>
      </c>
      <c r="O169" s="156">
        <f t="shared" si="11"/>
        <v>0</v>
      </c>
      <c r="P169" s="156">
        <v>0</v>
      </c>
      <c r="Q169" s="156">
        <f t="shared" si="12"/>
        <v>0</v>
      </c>
      <c r="R169" s="157"/>
      <c r="S169" s="157" t="s">
        <v>137</v>
      </c>
      <c r="T169" s="157" t="s">
        <v>137</v>
      </c>
      <c r="U169" s="157">
        <v>0</v>
      </c>
      <c r="V169" s="157">
        <f t="shared" si="13"/>
        <v>0</v>
      </c>
      <c r="W169" s="157"/>
      <c r="X169" s="157" t="s">
        <v>307</v>
      </c>
      <c r="Y169" s="157" t="s">
        <v>125</v>
      </c>
      <c r="Z169" s="146"/>
      <c r="AA169" s="146"/>
      <c r="AB169" s="146"/>
      <c r="AC169" s="146"/>
      <c r="AD169" s="146"/>
      <c r="AE169" s="146"/>
      <c r="AF169" s="146"/>
      <c r="AG169" s="146" t="s">
        <v>308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5">
      <c r="A170" s="170">
        <v>67</v>
      </c>
      <c r="B170" s="171" t="s">
        <v>319</v>
      </c>
      <c r="C170" s="185" t="s">
        <v>320</v>
      </c>
      <c r="D170" s="172" t="s">
        <v>198</v>
      </c>
      <c r="E170" s="173">
        <v>19.338370000000001</v>
      </c>
      <c r="F170" s="174"/>
      <c r="G170" s="175">
        <f t="shared" si="7"/>
        <v>0</v>
      </c>
      <c r="H170" s="158"/>
      <c r="I170" s="157">
        <f t="shared" si="8"/>
        <v>0</v>
      </c>
      <c r="J170" s="158"/>
      <c r="K170" s="157">
        <f t="shared" si="9"/>
        <v>0</v>
      </c>
      <c r="L170" s="157">
        <v>21</v>
      </c>
      <c r="M170" s="157">
        <f t="shared" si="10"/>
        <v>0</v>
      </c>
      <c r="N170" s="156">
        <v>0</v>
      </c>
      <c r="O170" s="156">
        <f t="shared" si="11"/>
        <v>0</v>
      </c>
      <c r="P170" s="156">
        <v>0</v>
      </c>
      <c r="Q170" s="156">
        <f t="shared" si="12"/>
        <v>0</v>
      </c>
      <c r="R170" s="157"/>
      <c r="S170" s="157" t="s">
        <v>137</v>
      </c>
      <c r="T170" s="157" t="s">
        <v>137</v>
      </c>
      <c r="U170" s="157">
        <v>6.0000000000000001E-3</v>
      </c>
      <c r="V170" s="157">
        <f t="shared" si="13"/>
        <v>0.12</v>
      </c>
      <c r="W170" s="157"/>
      <c r="X170" s="157" t="s">
        <v>307</v>
      </c>
      <c r="Y170" s="157" t="s">
        <v>125</v>
      </c>
      <c r="Z170" s="146"/>
      <c r="AA170" s="146"/>
      <c r="AB170" s="146"/>
      <c r="AC170" s="146"/>
      <c r="AD170" s="146"/>
      <c r="AE170" s="146"/>
      <c r="AF170" s="146"/>
      <c r="AG170" s="146" t="s">
        <v>308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x14ac:dyDescent="0.25">
      <c r="A171" s="3"/>
      <c r="B171" s="4"/>
      <c r="C171" s="188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E171">
        <v>12</v>
      </c>
      <c r="AF171">
        <v>21</v>
      </c>
      <c r="AG171" t="s">
        <v>103</v>
      </c>
    </row>
    <row r="172" spans="1:60" ht="13" x14ac:dyDescent="0.25">
      <c r="A172" s="149"/>
      <c r="B172" s="150" t="s">
        <v>31</v>
      </c>
      <c r="C172" s="189"/>
      <c r="D172" s="151"/>
      <c r="E172" s="152"/>
      <c r="F172" s="152"/>
      <c r="G172" s="169">
        <f>G8+G13+G34+G40+G42+G46+G49+G71+G73+G101+G106+G118+G122+G139+G155+G159+G163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E172">
        <f>SUMIF(L7:L170,AE171,G7:G170)</f>
        <v>0</v>
      </c>
      <c r="AF172">
        <f>SUMIF(L7:L170,AF171,G7:G170)</f>
        <v>0</v>
      </c>
      <c r="AG172" t="s">
        <v>321</v>
      </c>
    </row>
    <row r="173" spans="1:60" x14ac:dyDescent="0.25">
      <c r="A173" s="3"/>
      <c r="B173" s="4"/>
      <c r="C173" s="188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5">
      <c r="A174" s="3"/>
      <c r="B174" s="4"/>
      <c r="C174" s="188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5">
      <c r="A175" s="253" t="s">
        <v>322</v>
      </c>
      <c r="B175" s="253"/>
      <c r="C175" s="254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5">
      <c r="A176" s="255"/>
      <c r="B176" s="256"/>
      <c r="C176" s="257"/>
      <c r="D176" s="256"/>
      <c r="E176" s="256"/>
      <c r="F176" s="256"/>
      <c r="G176" s="25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G176" t="s">
        <v>323</v>
      </c>
    </row>
    <row r="177" spans="1:33" x14ac:dyDescent="0.25">
      <c r="A177" s="259"/>
      <c r="B177" s="260"/>
      <c r="C177" s="261"/>
      <c r="D177" s="260"/>
      <c r="E177" s="260"/>
      <c r="F177" s="260"/>
      <c r="G177" s="26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 x14ac:dyDescent="0.25">
      <c r="A178" s="259"/>
      <c r="B178" s="260"/>
      <c r="C178" s="261"/>
      <c r="D178" s="260"/>
      <c r="E178" s="260"/>
      <c r="F178" s="260"/>
      <c r="G178" s="26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5">
      <c r="A179" s="259"/>
      <c r="B179" s="260"/>
      <c r="C179" s="261"/>
      <c r="D179" s="260"/>
      <c r="E179" s="260"/>
      <c r="F179" s="260"/>
      <c r="G179" s="26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5">
      <c r="A180" s="263"/>
      <c r="B180" s="264"/>
      <c r="C180" s="265"/>
      <c r="D180" s="264"/>
      <c r="E180" s="264"/>
      <c r="F180" s="264"/>
      <c r="G180" s="26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 x14ac:dyDescent="0.25">
      <c r="A181" s="3"/>
      <c r="B181" s="4"/>
      <c r="C181" s="188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 x14ac:dyDescent="0.25">
      <c r="C182" s="190"/>
      <c r="D182" s="10"/>
      <c r="AG182" t="s">
        <v>324</v>
      </c>
    </row>
    <row r="183" spans="1:33" x14ac:dyDescent="0.25">
      <c r="D183" s="10"/>
    </row>
    <row r="184" spans="1:33" x14ac:dyDescent="0.25">
      <c r="D184" s="10"/>
    </row>
    <row r="185" spans="1:33" x14ac:dyDescent="0.25">
      <c r="D185" s="10"/>
    </row>
    <row r="186" spans="1:33" x14ac:dyDescent="0.25">
      <c r="D186" s="10"/>
    </row>
    <row r="187" spans="1:33" x14ac:dyDescent="0.25">
      <c r="D187" s="10"/>
    </row>
    <row r="188" spans="1:33" x14ac:dyDescent="0.25">
      <c r="D188" s="10"/>
    </row>
    <row r="189" spans="1:33" x14ac:dyDescent="0.25">
      <c r="D189" s="10"/>
    </row>
    <row r="190" spans="1:33" x14ac:dyDescent="0.25">
      <c r="D190" s="10"/>
    </row>
    <row r="191" spans="1:33" x14ac:dyDescent="0.25">
      <c r="D191" s="10"/>
    </row>
    <row r="192" spans="1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</sheetData>
  <mergeCells count="6">
    <mergeCell ref="A176:G180"/>
    <mergeCell ref="A1:G1"/>
    <mergeCell ref="C2:G2"/>
    <mergeCell ref="C3:G3"/>
    <mergeCell ref="C4:G4"/>
    <mergeCell ref="A175:C175"/>
  </mergeCells>
  <pageMargins left="0.59055118110236204" right="0.196850393700787" top="0.78740157499999996" bottom="0.78740157499999996" header="0.3" footer="0.3"/>
  <pageSetup paperSize="9" orientation="portrait" horizontalDpi="0" verticalDpi="0" copies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workbookViewId="0">
      <pane ySplit="7" topLeftCell="A122" activePane="bottomLeft" state="frozen"/>
      <selection pane="bottomLeft" activeCell="AP158" sqref="AP158"/>
    </sheetView>
  </sheetViews>
  <sheetFormatPr defaultRowHeight="12.5" outlineLevelRow="3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6" t="s">
        <v>7</v>
      </c>
      <c r="B1" s="246"/>
      <c r="C1" s="246"/>
      <c r="D1" s="246"/>
      <c r="E1" s="246"/>
      <c r="F1" s="246"/>
      <c r="G1" s="246"/>
      <c r="AG1" t="s">
        <v>91</v>
      </c>
    </row>
    <row r="2" spans="1:60" ht="25" customHeight="1" x14ac:dyDescent="0.25">
      <c r="A2" s="50" t="s">
        <v>8</v>
      </c>
      <c r="B2" s="49" t="s">
        <v>41</v>
      </c>
      <c r="C2" s="247" t="s">
        <v>42</v>
      </c>
      <c r="D2" s="248"/>
      <c r="E2" s="248"/>
      <c r="F2" s="248"/>
      <c r="G2" s="249"/>
      <c r="AG2" t="s">
        <v>92</v>
      </c>
    </row>
    <row r="3" spans="1:60" ht="25" customHeight="1" x14ac:dyDescent="0.25">
      <c r="A3" s="50" t="s">
        <v>9</v>
      </c>
      <c r="B3" s="49" t="s">
        <v>44</v>
      </c>
      <c r="C3" s="247" t="s">
        <v>42</v>
      </c>
      <c r="D3" s="248"/>
      <c r="E3" s="248"/>
      <c r="F3" s="248"/>
      <c r="G3" s="249"/>
      <c r="AC3" s="120" t="s">
        <v>92</v>
      </c>
      <c r="AG3" t="s">
        <v>93</v>
      </c>
    </row>
    <row r="4" spans="1:60" ht="25" customHeight="1" x14ac:dyDescent="0.25">
      <c r="A4" s="139" t="s">
        <v>10</v>
      </c>
      <c r="B4" s="140" t="s">
        <v>47</v>
      </c>
      <c r="C4" s="250" t="s">
        <v>48</v>
      </c>
      <c r="D4" s="251"/>
      <c r="E4" s="251"/>
      <c r="F4" s="251"/>
      <c r="G4" s="252"/>
      <c r="AG4" t="s">
        <v>94</v>
      </c>
    </row>
    <row r="5" spans="1:60" x14ac:dyDescent="0.25">
      <c r="D5" s="10"/>
    </row>
    <row r="6" spans="1:60" ht="37.5" x14ac:dyDescent="0.25">
      <c r="A6" s="142" t="s">
        <v>95</v>
      </c>
      <c r="B6" s="144" t="s">
        <v>96</v>
      </c>
      <c r="C6" s="144" t="s">
        <v>97</v>
      </c>
      <c r="D6" s="143" t="s">
        <v>98</v>
      </c>
      <c r="E6" s="142" t="s">
        <v>99</v>
      </c>
      <c r="F6" s="141" t="s">
        <v>100</v>
      </c>
      <c r="G6" s="142" t="s">
        <v>31</v>
      </c>
      <c r="H6" s="145" t="s">
        <v>32</v>
      </c>
      <c r="I6" s="145" t="s">
        <v>101</v>
      </c>
      <c r="J6" s="145" t="s">
        <v>33</v>
      </c>
      <c r="K6" s="145" t="s">
        <v>102</v>
      </c>
      <c r="L6" s="145" t="s">
        <v>103</v>
      </c>
      <c r="M6" s="145" t="s">
        <v>104</v>
      </c>
      <c r="N6" s="145" t="s">
        <v>105</v>
      </c>
      <c r="O6" s="145" t="s">
        <v>106</v>
      </c>
      <c r="P6" s="145" t="s">
        <v>107</v>
      </c>
      <c r="Q6" s="145" t="s">
        <v>108</v>
      </c>
      <c r="R6" s="145" t="s">
        <v>109</v>
      </c>
      <c r="S6" s="145" t="s">
        <v>110</v>
      </c>
      <c r="T6" s="145" t="s">
        <v>111</v>
      </c>
      <c r="U6" s="145" t="s">
        <v>112</v>
      </c>
      <c r="V6" s="145" t="s">
        <v>113</v>
      </c>
      <c r="W6" s="145" t="s">
        <v>114</v>
      </c>
      <c r="X6" s="145" t="s">
        <v>115</v>
      </c>
      <c r="Y6" s="145" t="s">
        <v>116</v>
      </c>
    </row>
    <row r="7" spans="1:60" hidden="1" x14ac:dyDescent="0.25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ht="13" x14ac:dyDescent="0.25">
      <c r="A8" s="163" t="s">
        <v>117</v>
      </c>
      <c r="B8" s="164" t="s">
        <v>55</v>
      </c>
      <c r="C8" s="183" t="s">
        <v>30</v>
      </c>
      <c r="D8" s="165"/>
      <c r="E8" s="166"/>
      <c r="F8" s="167"/>
      <c r="G8" s="168">
        <f>SUMIF(AG9:AG12,"&lt;&gt;NOR",G9:G12)</f>
        <v>0</v>
      </c>
      <c r="H8" s="162"/>
      <c r="I8" s="162">
        <f>SUM(I9:I12)</f>
        <v>0</v>
      </c>
      <c r="J8" s="162"/>
      <c r="K8" s="162">
        <f>SUM(K9:K12)</f>
        <v>0</v>
      </c>
      <c r="L8" s="162"/>
      <c r="M8" s="162">
        <f>SUM(M9:M12)</f>
        <v>0</v>
      </c>
      <c r="N8" s="161"/>
      <c r="O8" s="161">
        <f>SUM(O9:O12)</f>
        <v>0</v>
      </c>
      <c r="P8" s="161"/>
      <c r="Q8" s="161">
        <f>SUM(Q9:Q12)</f>
        <v>0</v>
      </c>
      <c r="R8" s="162"/>
      <c r="S8" s="162"/>
      <c r="T8" s="162"/>
      <c r="U8" s="162"/>
      <c r="V8" s="162">
        <f>SUM(V9:V12)</f>
        <v>0</v>
      </c>
      <c r="W8" s="162"/>
      <c r="X8" s="162"/>
      <c r="Y8" s="162"/>
      <c r="AG8" t="s">
        <v>118</v>
      </c>
    </row>
    <row r="9" spans="1:60" outlineLevel="1" x14ac:dyDescent="0.25">
      <c r="A9" s="176">
        <v>1</v>
      </c>
      <c r="B9" s="177" t="s">
        <v>119</v>
      </c>
      <c r="C9" s="184" t="s">
        <v>120</v>
      </c>
      <c r="D9" s="178" t="s">
        <v>121</v>
      </c>
      <c r="E9" s="179">
        <v>1</v>
      </c>
      <c r="F9" s="180"/>
      <c r="G9" s="18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122</v>
      </c>
      <c r="T9" s="157" t="s">
        <v>123</v>
      </c>
      <c r="U9" s="157">
        <v>0</v>
      </c>
      <c r="V9" s="157">
        <f>ROUND(E9*U9,2)</f>
        <v>0</v>
      </c>
      <c r="W9" s="157"/>
      <c r="X9" s="157" t="s">
        <v>124</v>
      </c>
      <c r="Y9" s="157" t="s">
        <v>125</v>
      </c>
      <c r="Z9" s="146"/>
      <c r="AA9" s="146"/>
      <c r="AB9" s="146"/>
      <c r="AC9" s="146"/>
      <c r="AD9" s="146"/>
      <c r="AE9" s="146"/>
      <c r="AF9" s="146"/>
      <c r="AG9" s="146" t="s">
        <v>126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5">
      <c r="A10" s="176">
        <v>2</v>
      </c>
      <c r="B10" s="177" t="s">
        <v>127</v>
      </c>
      <c r="C10" s="184" t="s">
        <v>128</v>
      </c>
      <c r="D10" s="178" t="s">
        <v>121</v>
      </c>
      <c r="E10" s="179">
        <v>1</v>
      </c>
      <c r="F10" s="180"/>
      <c r="G10" s="181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122</v>
      </c>
      <c r="T10" s="157" t="s">
        <v>123</v>
      </c>
      <c r="U10" s="157">
        <v>0</v>
      </c>
      <c r="V10" s="157">
        <f>ROUND(E10*U10,2)</f>
        <v>0</v>
      </c>
      <c r="W10" s="157"/>
      <c r="X10" s="157" t="s">
        <v>124</v>
      </c>
      <c r="Y10" s="157" t="s">
        <v>125</v>
      </c>
      <c r="Z10" s="146"/>
      <c r="AA10" s="146"/>
      <c r="AB10" s="146"/>
      <c r="AC10" s="146"/>
      <c r="AD10" s="146"/>
      <c r="AE10" s="146"/>
      <c r="AF10" s="146"/>
      <c r="AG10" s="146" t="s">
        <v>129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5">
      <c r="A11" s="176">
        <v>3</v>
      </c>
      <c r="B11" s="177" t="s">
        <v>130</v>
      </c>
      <c r="C11" s="184" t="s">
        <v>131</v>
      </c>
      <c r="D11" s="178" t="s">
        <v>121</v>
      </c>
      <c r="E11" s="179">
        <v>1</v>
      </c>
      <c r="F11" s="180"/>
      <c r="G11" s="181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122</v>
      </c>
      <c r="T11" s="157" t="s">
        <v>123</v>
      </c>
      <c r="U11" s="157">
        <v>0</v>
      </c>
      <c r="V11" s="157">
        <f>ROUND(E11*U11,2)</f>
        <v>0</v>
      </c>
      <c r="W11" s="157"/>
      <c r="X11" s="157" t="s">
        <v>124</v>
      </c>
      <c r="Y11" s="157" t="s">
        <v>125</v>
      </c>
      <c r="Z11" s="146"/>
      <c r="AA11" s="146"/>
      <c r="AB11" s="146"/>
      <c r="AC11" s="146"/>
      <c r="AD11" s="146"/>
      <c r="AE11" s="146"/>
      <c r="AF11" s="146"/>
      <c r="AG11" s="146" t="s">
        <v>129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5">
      <c r="A12" s="176">
        <v>4</v>
      </c>
      <c r="B12" s="177" t="s">
        <v>132</v>
      </c>
      <c r="C12" s="184" t="s">
        <v>133</v>
      </c>
      <c r="D12" s="178" t="s">
        <v>121</v>
      </c>
      <c r="E12" s="179">
        <v>1</v>
      </c>
      <c r="F12" s="180"/>
      <c r="G12" s="181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122</v>
      </c>
      <c r="T12" s="157" t="s">
        <v>123</v>
      </c>
      <c r="U12" s="157">
        <v>0</v>
      </c>
      <c r="V12" s="157">
        <f>ROUND(E12*U12,2)</f>
        <v>0</v>
      </c>
      <c r="W12" s="157"/>
      <c r="X12" s="157" t="s">
        <v>124</v>
      </c>
      <c r="Y12" s="157" t="s">
        <v>125</v>
      </c>
      <c r="Z12" s="146"/>
      <c r="AA12" s="146"/>
      <c r="AB12" s="146"/>
      <c r="AC12" s="146"/>
      <c r="AD12" s="146"/>
      <c r="AE12" s="146"/>
      <c r="AF12" s="146"/>
      <c r="AG12" s="146" t="s">
        <v>129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13" x14ac:dyDescent="0.25">
      <c r="A13" s="163" t="s">
        <v>117</v>
      </c>
      <c r="B13" s="164" t="s">
        <v>56</v>
      </c>
      <c r="C13" s="183" t="s">
        <v>57</v>
      </c>
      <c r="D13" s="165"/>
      <c r="E13" s="166"/>
      <c r="F13" s="167"/>
      <c r="G13" s="168">
        <f>SUMIF(AG14:AG33,"&lt;&gt;NOR",G14:G33)</f>
        <v>0</v>
      </c>
      <c r="H13" s="162"/>
      <c r="I13" s="162">
        <f>SUM(I14:I33)</f>
        <v>0</v>
      </c>
      <c r="J13" s="162"/>
      <c r="K13" s="162">
        <f>SUM(K14:K33)</f>
        <v>0</v>
      </c>
      <c r="L13" s="162"/>
      <c r="M13" s="162">
        <f>SUM(M14:M33)</f>
        <v>0</v>
      </c>
      <c r="N13" s="161"/>
      <c r="O13" s="161">
        <f>SUM(O14:O33)</f>
        <v>3.92</v>
      </c>
      <c r="P13" s="161"/>
      <c r="Q13" s="161">
        <f>SUM(Q14:Q33)</f>
        <v>0</v>
      </c>
      <c r="R13" s="162"/>
      <c r="S13" s="162"/>
      <c r="T13" s="162"/>
      <c r="U13" s="162"/>
      <c r="V13" s="162">
        <f>SUM(V14:V33)</f>
        <v>65.31</v>
      </c>
      <c r="W13" s="162"/>
      <c r="X13" s="162"/>
      <c r="Y13" s="162"/>
      <c r="AG13" t="s">
        <v>118</v>
      </c>
    </row>
    <row r="14" spans="1:60" ht="20" outlineLevel="1" x14ac:dyDescent="0.25">
      <c r="A14" s="170">
        <v>5</v>
      </c>
      <c r="B14" s="171" t="s">
        <v>134</v>
      </c>
      <c r="C14" s="185" t="s">
        <v>135</v>
      </c>
      <c r="D14" s="172" t="s">
        <v>136</v>
      </c>
      <c r="E14" s="173">
        <v>58.4</v>
      </c>
      <c r="F14" s="174"/>
      <c r="G14" s="175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2.5100000000000001E-3</v>
      </c>
      <c r="O14" s="156">
        <f>ROUND(E14*N14,2)</f>
        <v>0.15</v>
      </c>
      <c r="P14" s="156">
        <v>0</v>
      </c>
      <c r="Q14" s="156">
        <f>ROUND(E14*P14,2)</f>
        <v>0</v>
      </c>
      <c r="R14" s="157"/>
      <c r="S14" s="157" t="s">
        <v>137</v>
      </c>
      <c r="T14" s="157" t="s">
        <v>137</v>
      </c>
      <c r="U14" s="157">
        <v>0.18232999999999999</v>
      </c>
      <c r="V14" s="157">
        <f>ROUND(E14*U14,2)</f>
        <v>10.65</v>
      </c>
      <c r="W14" s="157"/>
      <c r="X14" s="157" t="s">
        <v>124</v>
      </c>
      <c r="Y14" s="157" t="s">
        <v>125</v>
      </c>
      <c r="Z14" s="146"/>
      <c r="AA14" s="146"/>
      <c r="AB14" s="146"/>
      <c r="AC14" s="146"/>
      <c r="AD14" s="146"/>
      <c r="AE14" s="146"/>
      <c r="AF14" s="146"/>
      <c r="AG14" s="146" t="s">
        <v>126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5">
      <c r="A15" s="153"/>
      <c r="B15" s="154"/>
      <c r="C15" s="186" t="s">
        <v>138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139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5">
      <c r="A16" s="153"/>
      <c r="B16" s="154"/>
      <c r="C16" s="186" t="s">
        <v>140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139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5">
      <c r="A17" s="153"/>
      <c r="B17" s="154"/>
      <c r="C17" s="186" t="s">
        <v>141</v>
      </c>
      <c r="D17" s="159"/>
      <c r="E17" s="160">
        <v>9.8000000000000007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6"/>
      <c r="AA17" s="146"/>
      <c r="AB17" s="146"/>
      <c r="AC17" s="146"/>
      <c r="AD17" s="146"/>
      <c r="AE17" s="146"/>
      <c r="AF17" s="146"/>
      <c r="AG17" s="146" t="s">
        <v>139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5">
      <c r="A18" s="153"/>
      <c r="B18" s="154"/>
      <c r="C18" s="186" t="s">
        <v>142</v>
      </c>
      <c r="D18" s="159"/>
      <c r="E18" s="16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6"/>
      <c r="AA18" s="146"/>
      <c r="AB18" s="146"/>
      <c r="AC18" s="146"/>
      <c r="AD18" s="146"/>
      <c r="AE18" s="146"/>
      <c r="AF18" s="146"/>
      <c r="AG18" s="146" t="s">
        <v>139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5">
      <c r="A19" s="153"/>
      <c r="B19" s="154"/>
      <c r="C19" s="186" t="s">
        <v>143</v>
      </c>
      <c r="D19" s="159"/>
      <c r="E19" s="160">
        <v>10.55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139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5">
      <c r="A20" s="153"/>
      <c r="B20" s="154"/>
      <c r="C20" s="186" t="s">
        <v>144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139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5">
      <c r="A21" s="153"/>
      <c r="B21" s="154"/>
      <c r="C21" s="186" t="s">
        <v>145</v>
      </c>
      <c r="D21" s="159"/>
      <c r="E21" s="160">
        <v>18.350000000000001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6"/>
      <c r="AA21" s="146"/>
      <c r="AB21" s="146"/>
      <c r="AC21" s="146"/>
      <c r="AD21" s="146"/>
      <c r="AE21" s="146"/>
      <c r="AF21" s="146"/>
      <c r="AG21" s="146" t="s">
        <v>139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5">
      <c r="A22" s="153"/>
      <c r="B22" s="154"/>
      <c r="C22" s="186" t="s">
        <v>146</v>
      </c>
      <c r="D22" s="159"/>
      <c r="E22" s="16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139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5">
      <c r="A23" s="153"/>
      <c r="B23" s="154"/>
      <c r="C23" s="186" t="s">
        <v>147</v>
      </c>
      <c r="D23" s="159"/>
      <c r="E23" s="160">
        <v>19.7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139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5">
      <c r="A24" s="170">
        <v>6</v>
      </c>
      <c r="B24" s="171" t="s">
        <v>148</v>
      </c>
      <c r="C24" s="185" t="s">
        <v>149</v>
      </c>
      <c r="D24" s="172" t="s">
        <v>150</v>
      </c>
      <c r="E24" s="173">
        <v>66.355000000000004</v>
      </c>
      <c r="F24" s="174"/>
      <c r="G24" s="175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4.4139999999999999E-2</v>
      </c>
      <c r="O24" s="156">
        <f>ROUND(E24*N24,2)</f>
        <v>2.93</v>
      </c>
      <c r="P24" s="156">
        <v>0</v>
      </c>
      <c r="Q24" s="156">
        <f>ROUND(E24*P24,2)</f>
        <v>0</v>
      </c>
      <c r="R24" s="157"/>
      <c r="S24" s="157" t="s">
        <v>137</v>
      </c>
      <c r="T24" s="157" t="s">
        <v>137</v>
      </c>
      <c r="U24" s="157">
        <v>0.6</v>
      </c>
      <c r="V24" s="157">
        <f>ROUND(E24*U24,2)</f>
        <v>39.81</v>
      </c>
      <c r="W24" s="157"/>
      <c r="X24" s="157" t="s">
        <v>124</v>
      </c>
      <c r="Y24" s="157" t="s">
        <v>125</v>
      </c>
      <c r="Z24" s="146"/>
      <c r="AA24" s="146"/>
      <c r="AB24" s="146"/>
      <c r="AC24" s="146"/>
      <c r="AD24" s="146"/>
      <c r="AE24" s="146"/>
      <c r="AF24" s="146"/>
      <c r="AG24" s="146" t="s">
        <v>129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5">
      <c r="A25" s="153"/>
      <c r="B25" s="154"/>
      <c r="C25" s="186" t="s">
        <v>151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6"/>
      <c r="AA25" s="146"/>
      <c r="AB25" s="146"/>
      <c r="AC25" s="146"/>
      <c r="AD25" s="146"/>
      <c r="AE25" s="146"/>
      <c r="AF25" s="146"/>
      <c r="AG25" s="146" t="s">
        <v>139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5">
      <c r="A26" s="153"/>
      <c r="B26" s="154"/>
      <c r="C26" s="186" t="s">
        <v>325</v>
      </c>
      <c r="D26" s="159"/>
      <c r="E26" s="160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6"/>
      <c r="AA26" s="146"/>
      <c r="AB26" s="146"/>
      <c r="AC26" s="146"/>
      <c r="AD26" s="146"/>
      <c r="AE26" s="146"/>
      <c r="AF26" s="146"/>
      <c r="AG26" s="146" t="s">
        <v>139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5">
      <c r="A27" s="153"/>
      <c r="B27" s="154"/>
      <c r="C27" s="186" t="s">
        <v>152</v>
      </c>
      <c r="D27" s="159"/>
      <c r="E27" s="160">
        <v>19.004000000000001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6"/>
      <c r="AA27" s="146"/>
      <c r="AB27" s="146"/>
      <c r="AC27" s="146"/>
      <c r="AD27" s="146"/>
      <c r="AE27" s="146"/>
      <c r="AF27" s="146"/>
      <c r="AG27" s="146" t="s">
        <v>139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5">
      <c r="A28" s="153"/>
      <c r="B28" s="154"/>
      <c r="C28" s="186" t="s">
        <v>326</v>
      </c>
      <c r="D28" s="159"/>
      <c r="E28" s="160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6"/>
      <c r="AA28" s="146"/>
      <c r="AB28" s="146"/>
      <c r="AC28" s="146"/>
      <c r="AD28" s="146"/>
      <c r="AE28" s="146"/>
      <c r="AF28" s="146"/>
      <c r="AG28" s="146" t="s">
        <v>139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5">
      <c r="A29" s="153"/>
      <c r="B29" s="154"/>
      <c r="C29" s="186" t="s">
        <v>153</v>
      </c>
      <c r="D29" s="159"/>
      <c r="E29" s="160">
        <v>17.427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6"/>
      <c r="AA29" s="146"/>
      <c r="AB29" s="146"/>
      <c r="AC29" s="146"/>
      <c r="AD29" s="146"/>
      <c r="AE29" s="146"/>
      <c r="AF29" s="146"/>
      <c r="AG29" s="146" t="s">
        <v>139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5">
      <c r="A30" s="153"/>
      <c r="B30" s="154"/>
      <c r="C30" s="186" t="s">
        <v>327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6"/>
      <c r="AA30" s="146"/>
      <c r="AB30" s="146"/>
      <c r="AC30" s="146"/>
      <c r="AD30" s="146"/>
      <c r="AE30" s="146"/>
      <c r="AF30" s="146"/>
      <c r="AG30" s="146" t="s">
        <v>139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5">
      <c r="A31" s="153"/>
      <c r="B31" s="154"/>
      <c r="C31" s="186" t="s">
        <v>328</v>
      </c>
      <c r="D31" s="159"/>
      <c r="E31" s="160">
        <v>29.923999999999999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139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5">
      <c r="A32" s="170">
        <v>7</v>
      </c>
      <c r="B32" s="171" t="s">
        <v>155</v>
      </c>
      <c r="C32" s="185" t="s">
        <v>156</v>
      </c>
      <c r="D32" s="172" t="s">
        <v>150</v>
      </c>
      <c r="E32" s="173">
        <v>17.675000000000001</v>
      </c>
      <c r="F32" s="174"/>
      <c r="G32" s="175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4.7660000000000001E-2</v>
      </c>
      <c r="O32" s="156">
        <f>ROUND(E32*N32,2)</f>
        <v>0.84</v>
      </c>
      <c r="P32" s="156">
        <v>0</v>
      </c>
      <c r="Q32" s="156">
        <f>ROUND(E32*P32,2)</f>
        <v>0</v>
      </c>
      <c r="R32" s="157"/>
      <c r="S32" s="157" t="s">
        <v>137</v>
      </c>
      <c r="T32" s="157" t="s">
        <v>137</v>
      </c>
      <c r="U32" s="157">
        <v>0.84</v>
      </c>
      <c r="V32" s="157">
        <f>ROUND(E32*U32,2)</f>
        <v>14.85</v>
      </c>
      <c r="W32" s="157"/>
      <c r="X32" s="157" t="s">
        <v>124</v>
      </c>
      <c r="Y32" s="157" t="s">
        <v>125</v>
      </c>
      <c r="Z32" s="146"/>
      <c r="AA32" s="146"/>
      <c r="AB32" s="146"/>
      <c r="AC32" s="146"/>
      <c r="AD32" s="146"/>
      <c r="AE32" s="146"/>
      <c r="AF32" s="146"/>
      <c r="AG32" s="146" t="s">
        <v>129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5">
      <c r="A33" s="153"/>
      <c r="B33" s="154"/>
      <c r="C33" s="186" t="s">
        <v>329</v>
      </c>
      <c r="D33" s="159"/>
      <c r="E33" s="160">
        <v>17.675000000000001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6"/>
      <c r="AA33" s="146"/>
      <c r="AB33" s="146"/>
      <c r="AC33" s="146"/>
      <c r="AD33" s="146"/>
      <c r="AE33" s="146"/>
      <c r="AF33" s="146"/>
      <c r="AG33" s="146" t="s">
        <v>139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13" x14ac:dyDescent="0.25">
      <c r="A34" s="163" t="s">
        <v>117</v>
      </c>
      <c r="B34" s="164" t="s">
        <v>58</v>
      </c>
      <c r="C34" s="183" t="s">
        <v>59</v>
      </c>
      <c r="D34" s="165"/>
      <c r="E34" s="166"/>
      <c r="F34" s="167"/>
      <c r="G34" s="168">
        <f>SUMIF(AG35:AG39,"&lt;&gt;NOR",G35:G39)</f>
        <v>0</v>
      </c>
      <c r="H34" s="162"/>
      <c r="I34" s="162">
        <f>SUM(I35:I39)</f>
        <v>0</v>
      </c>
      <c r="J34" s="162"/>
      <c r="K34" s="162">
        <f>SUM(K35:K39)</f>
        <v>0</v>
      </c>
      <c r="L34" s="162"/>
      <c r="M34" s="162">
        <f>SUM(M35:M39)</f>
        <v>0</v>
      </c>
      <c r="N34" s="161"/>
      <c r="O34" s="161">
        <f>SUM(O35:O39)</f>
        <v>7.0499999999999989</v>
      </c>
      <c r="P34" s="161"/>
      <c r="Q34" s="161">
        <f>SUM(Q35:Q39)</f>
        <v>0</v>
      </c>
      <c r="R34" s="162"/>
      <c r="S34" s="162"/>
      <c r="T34" s="162"/>
      <c r="U34" s="162"/>
      <c r="V34" s="162">
        <f>SUM(V35:V39)</f>
        <v>19.04</v>
      </c>
      <c r="W34" s="162"/>
      <c r="X34" s="162"/>
      <c r="Y34" s="162"/>
      <c r="AG34" t="s">
        <v>118</v>
      </c>
    </row>
    <row r="35" spans="1:60" outlineLevel="1" x14ac:dyDescent="0.25">
      <c r="A35" s="170">
        <v>8</v>
      </c>
      <c r="B35" s="171" t="s">
        <v>158</v>
      </c>
      <c r="C35" s="185" t="s">
        <v>330</v>
      </c>
      <c r="D35" s="172" t="s">
        <v>160</v>
      </c>
      <c r="E35" s="173">
        <v>2.46</v>
      </c>
      <c r="F35" s="174"/>
      <c r="G35" s="175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1.919</v>
      </c>
      <c r="O35" s="156">
        <f>ROUND(E35*N35,2)</f>
        <v>4.72</v>
      </c>
      <c r="P35" s="156">
        <v>0</v>
      </c>
      <c r="Q35" s="156">
        <f>ROUND(E35*P35,2)</f>
        <v>0</v>
      </c>
      <c r="R35" s="157"/>
      <c r="S35" s="157" t="s">
        <v>137</v>
      </c>
      <c r="T35" s="157" t="s">
        <v>137</v>
      </c>
      <c r="U35" s="157">
        <v>2.58</v>
      </c>
      <c r="V35" s="157">
        <f>ROUND(E35*U35,2)</f>
        <v>6.35</v>
      </c>
      <c r="W35" s="157"/>
      <c r="X35" s="157" t="s">
        <v>124</v>
      </c>
      <c r="Y35" s="157" t="s">
        <v>125</v>
      </c>
      <c r="Z35" s="146"/>
      <c r="AA35" s="146"/>
      <c r="AB35" s="146"/>
      <c r="AC35" s="146"/>
      <c r="AD35" s="146"/>
      <c r="AE35" s="146"/>
      <c r="AF35" s="146"/>
      <c r="AG35" s="146" t="s">
        <v>129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5">
      <c r="A36" s="153"/>
      <c r="B36" s="154"/>
      <c r="C36" s="186" t="s">
        <v>161</v>
      </c>
      <c r="D36" s="159"/>
      <c r="E36" s="160">
        <v>2.46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6"/>
      <c r="AA36" s="146"/>
      <c r="AB36" s="146"/>
      <c r="AC36" s="146"/>
      <c r="AD36" s="146"/>
      <c r="AE36" s="146"/>
      <c r="AF36" s="146"/>
      <c r="AG36" s="146" t="s">
        <v>139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0" outlineLevel="1" x14ac:dyDescent="0.25">
      <c r="A37" s="170">
        <v>9</v>
      </c>
      <c r="B37" s="171" t="s">
        <v>162</v>
      </c>
      <c r="C37" s="185" t="s">
        <v>331</v>
      </c>
      <c r="D37" s="172" t="s">
        <v>150</v>
      </c>
      <c r="E37" s="173">
        <v>24.6</v>
      </c>
      <c r="F37" s="174"/>
      <c r="G37" s="175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9.4500000000000001E-2</v>
      </c>
      <c r="O37" s="156">
        <f>ROUND(E37*N37,2)</f>
        <v>2.3199999999999998</v>
      </c>
      <c r="P37" s="156">
        <v>0</v>
      </c>
      <c r="Q37" s="156">
        <f>ROUND(E37*P37,2)</f>
        <v>0</v>
      </c>
      <c r="R37" s="157"/>
      <c r="S37" s="157" t="s">
        <v>137</v>
      </c>
      <c r="T37" s="157" t="s">
        <v>137</v>
      </c>
      <c r="U37" s="157">
        <v>0.42599999999999999</v>
      </c>
      <c r="V37" s="157">
        <f>ROUND(E37*U37,2)</f>
        <v>10.48</v>
      </c>
      <c r="W37" s="157"/>
      <c r="X37" s="157" t="s">
        <v>124</v>
      </c>
      <c r="Y37" s="157" t="s">
        <v>125</v>
      </c>
      <c r="Z37" s="146"/>
      <c r="AA37" s="146"/>
      <c r="AB37" s="146"/>
      <c r="AC37" s="146"/>
      <c r="AD37" s="146"/>
      <c r="AE37" s="146"/>
      <c r="AF37" s="146"/>
      <c r="AG37" s="146" t="s">
        <v>129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5">
      <c r="A38" s="153"/>
      <c r="B38" s="154"/>
      <c r="C38" s="186" t="s">
        <v>164</v>
      </c>
      <c r="D38" s="159"/>
      <c r="E38" s="160">
        <v>24.6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6"/>
      <c r="AA38" s="146"/>
      <c r="AB38" s="146"/>
      <c r="AC38" s="146"/>
      <c r="AD38" s="146"/>
      <c r="AE38" s="146"/>
      <c r="AF38" s="146"/>
      <c r="AG38" s="146" t="s">
        <v>139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5">
      <c r="A39" s="176">
        <v>10</v>
      </c>
      <c r="B39" s="177" t="s">
        <v>165</v>
      </c>
      <c r="C39" s="184" t="s">
        <v>166</v>
      </c>
      <c r="D39" s="178" t="s">
        <v>150</v>
      </c>
      <c r="E39" s="179">
        <v>24.6</v>
      </c>
      <c r="F39" s="180"/>
      <c r="G39" s="181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2.5999999999999998E-4</v>
      </c>
      <c r="O39" s="156">
        <f>ROUND(E39*N39,2)</f>
        <v>0.01</v>
      </c>
      <c r="P39" s="156">
        <v>0</v>
      </c>
      <c r="Q39" s="156">
        <f>ROUND(E39*P39,2)</f>
        <v>0</v>
      </c>
      <c r="R39" s="157"/>
      <c r="S39" s="157" t="s">
        <v>137</v>
      </c>
      <c r="T39" s="157" t="s">
        <v>137</v>
      </c>
      <c r="U39" s="157">
        <v>0.09</v>
      </c>
      <c r="V39" s="157">
        <f>ROUND(E39*U39,2)</f>
        <v>2.21</v>
      </c>
      <c r="W39" s="157"/>
      <c r="X39" s="157" t="s">
        <v>124</v>
      </c>
      <c r="Y39" s="157" t="s">
        <v>125</v>
      </c>
      <c r="Z39" s="146"/>
      <c r="AA39" s="146"/>
      <c r="AB39" s="146"/>
      <c r="AC39" s="146"/>
      <c r="AD39" s="146"/>
      <c r="AE39" s="146"/>
      <c r="AF39" s="146"/>
      <c r="AG39" s="146" t="s">
        <v>129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13" x14ac:dyDescent="0.25">
      <c r="A40" s="163" t="s">
        <v>117</v>
      </c>
      <c r="B40" s="164" t="s">
        <v>60</v>
      </c>
      <c r="C40" s="183" t="s">
        <v>61</v>
      </c>
      <c r="D40" s="165"/>
      <c r="E40" s="166"/>
      <c r="F40" s="167"/>
      <c r="G40" s="168">
        <f>SUMIF(AG41:AG41,"&lt;&gt;NOR",G41:G41)</f>
        <v>0</v>
      </c>
      <c r="H40" s="162"/>
      <c r="I40" s="162">
        <f>SUM(I41:I41)</f>
        <v>0</v>
      </c>
      <c r="J40" s="162"/>
      <c r="K40" s="162">
        <f>SUM(K41:K41)</f>
        <v>0</v>
      </c>
      <c r="L40" s="162"/>
      <c r="M40" s="162">
        <f>SUM(M41:M41)</f>
        <v>0</v>
      </c>
      <c r="N40" s="161"/>
      <c r="O40" s="161">
        <f>SUM(O41:O41)</f>
        <v>0.06</v>
      </c>
      <c r="P40" s="161"/>
      <c r="Q40" s="161">
        <f>SUM(Q41:Q41)</f>
        <v>0</v>
      </c>
      <c r="R40" s="162"/>
      <c r="S40" s="162"/>
      <c r="T40" s="162"/>
      <c r="U40" s="162"/>
      <c r="V40" s="162">
        <f>SUM(V41:V41)</f>
        <v>3.72</v>
      </c>
      <c r="W40" s="162"/>
      <c r="X40" s="162"/>
      <c r="Y40" s="162"/>
      <c r="AG40" t="s">
        <v>118</v>
      </c>
    </row>
    <row r="41" spans="1:60" ht="20" outlineLevel="1" x14ac:dyDescent="0.25">
      <c r="A41" s="176">
        <v>11</v>
      </c>
      <c r="B41" s="177" t="s">
        <v>167</v>
      </c>
      <c r="C41" s="184" t="s">
        <v>168</v>
      </c>
      <c r="D41" s="178" t="s">
        <v>169</v>
      </c>
      <c r="E41" s="179">
        <v>2</v>
      </c>
      <c r="F41" s="180"/>
      <c r="G41" s="181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3.1469999999999998E-2</v>
      </c>
      <c r="O41" s="156">
        <f>ROUND(E41*N41,2)</f>
        <v>0.06</v>
      </c>
      <c r="P41" s="156">
        <v>0</v>
      </c>
      <c r="Q41" s="156">
        <f>ROUND(E41*P41,2)</f>
        <v>0</v>
      </c>
      <c r="R41" s="157"/>
      <c r="S41" s="157" t="s">
        <v>137</v>
      </c>
      <c r="T41" s="157" t="s">
        <v>137</v>
      </c>
      <c r="U41" s="157">
        <v>1.86</v>
      </c>
      <c r="V41" s="157">
        <f>ROUND(E41*U41,2)</f>
        <v>3.72</v>
      </c>
      <c r="W41" s="157"/>
      <c r="X41" s="157" t="s">
        <v>124</v>
      </c>
      <c r="Y41" s="157" t="s">
        <v>125</v>
      </c>
      <c r="Z41" s="146"/>
      <c r="AA41" s="146"/>
      <c r="AB41" s="146"/>
      <c r="AC41" s="146"/>
      <c r="AD41" s="146"/>
      <c r="AE41" s="146"/>
      <c r="AF41" s="146"/>
      <c r="AG41" s="146" t="s">
        <v>126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13" x14ac:dyDescent="0.25">
      <c r="A42" s="163" t="s">
        <v>117</v>
      </c>
      <c r="B42" s="164" t="s">
        <v>62</v>
      </c>
      <c r="C42" s="183" t="s">
        <v>63</v>
      </c>
      <c r="D42" s="165"/>
      <c r="E42" s="166"/>
      <c r="F42" s="167"/>
      <c r="G42" s="168">
        <f>SUMIF(AG43:AG45,"&lt;&gt;NOR",G43:G45)</f>
        <v>0</v>
      </c>
      <c r="H42" s="162"/>
      <c r="I42" s="162">
        <f>SUM(I43:I45)</f>
        <v>0</v>
      </c>
      <c r="J42" s="162"/>
      <c r="K42" s="162">
        <f>SUM(K43:K45)</f>
        <v>0</v>
      </c>
      <c r="L42" s="162"/>
      <c r="M42" s="162">
        <f>SUM(M43:M45)</f>
        <v>0</v>
      </c>
      <c r="N42" s="161"/>
      <c r="O42" s="161">
        <f>SUM(O43:O45)</f>
        <v>0.03</v>
      </c>
      <c r="P42" s="161"/>
      <c r="Q42" s="161">
        <f>SUM(Q43:Q45)</f>
        <v>0</v>
      </c>
      <c r="R42" s="162"/>
      <c r="S42" s="162"/>
      <c r="T42" s="162"/>
      <c r="U42" s="162"/>
      <c r="V42" s="162">
        <f>SUM(V43:V45)</f>
        <v>4.54</v>
      </c>
      <c r="W42" s="162"/>
      <c r="X42" s="162"/>
      <c r="Y42" s="162"/>
      <c r="AG42" t="s">
        <v>118</v>
      </c>
    </row>
    <row r="43" spans="1:60" outlineLevel="1" x14ac:dyDescent="0.25">
      <c r="A43" s="170">
        <v>12</v>
      </c>
      <c r="B43" s="171" t="s">
        <v>170</v>
      </c>
      <c r="C43" s="185" t="s">
        <v>171</v>
      </c>
      <c r="D43" s="172" t="s">
        <v>150</v>
      </c>
      <c r="E43" s="173">
        <v>25.209</v>
      </c>
      <c r="F43" s="174"/>
      <c r="G43" s="175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1.2099999999999999E-3</v>
      </c>
      <c r="O43" s="156">
        <f>ROUND(E43*N43,2)</f>
        <v>0.03</v>
      </c>
      <c r="P43" s="156">
        <v>0</v>
      </c>
      <c r="Q43" s="156">
        <f>ROUND(E43*P43,2)</f>
        <v>0</v>
      </c>
      <c r="R43" s="157"/>
      <c r="S43" s="157" t="s">
        <v>137</v>
      </c>
      <c r="T43" s="157" t="s">
        <v>137</v>
      </c>
      <c r="U43" s="157">
        <v>0.18</v>
      </c>
      <c r="V43" s="157">
        <f>ROUND(E43*U43,2)</f>
        <v>4.54</v>
      </c>
      <c r="W43" s="157"/>
      <c r="X43" s="157" t="s">
        <v>124</v>
      </c>
      <c r="Y43" s="157" t="s">
        <v>125</v>
      </c>
      <c r="Z43" s="146"/>
      <c r="AA43" s="146"/>
      <c r="AB43" s="146"/>
      <c r="AC43" s="146"/>
      <c r="AD43" s="146"/>
      <c r="AE43" s="146"/>
      <c r="AF43" s="146"/>
      <c r="AG43" s="146" t="s">
        <v>129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5">
      <c r="A44" s="153"/>
      <c r="B44" s="154"/>
      <c r="C44" s="186" t="s">
        <v>172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6"/>
      <c r="AA44" s="146"/>
      <c r="AB44" s="146"/>
      <c r="AC44" s="146"/>
      <c r="AD44" s="146"/>
      <c r="AE44" s="146"/>
      <c r="AF44" s="146"/>
      <c r="AG44" s="146" t="s">
        <v>139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5">
      <c r="A45" s="153"/>
      <c r="B45" s="154"/>
      <c r="C45" s="186" t="s">
        <v>332</v>
      </c>
      <c r="D45" s="159"/>
      <c r="E45" s="160">
        <v>25.209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6"/>
      <c r="AA45" s="146"/>
      <c r="AB45" s="146"/>
      <c r="AC45" s="146"/>
      <c r="AD45" s="146"/>
      <c r="AE45" s="146"/>
      <c r="AF45" s="146"/>
      <c r="AG45" s="146" t="s">
        <v>139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6" x14ac:dyDescent="0.25">
      <c r="A46" s="163" t="s">
        <v>117</v>
      </c>
      <c r="B46" s="164" t="s">
        <v>64</v>
      </c>
      <c r="C46" s="183" t="s">
        <v>65</v>
      </c>
      <c r="D46" s="165"/>
      <c r="E46" s="166"/>
      <c r="F46" s="167"/>
      <c r="G46" s="168">
        <f>SUMIF(AG47:AG48,"&lt;&gt;NOR",G47:G48)</f>
        <v>0</v>
      </c>
      <c r="H46" s="162"/>
      <c r="I46" s="162">
        <f>SUM(I47:I48)</f>
        <v>0</v>
      </c>
      <c r="J46" s="162"/>
      <c r="K46" s="162">
        <f>SUM(K47:K48)</f>
        <v>0</v>
      </c>
      <c r="L46" s="162"/>
      <c r="M46" s="162">
        <f>SUM(M47:M48)</f>
        <v>0</v>
      </c>
      <c r="N46" s="161"/>
      <c r="O46" s="161">
        <f>SUM(O47:O48)</f>
        <v>0</v>
      </c>
      <c r="P46" s="161"/>
      <c r="Q46" s="161">
        <f>SUM(Q47:Q48)</f>
        <v>0</v>
      </c>
      <c r="R46" s="162"/>
      <c r="S46" s="162"/>
      <c r="T46" s="162"/>
      <c r="U46" s="162"/>
      <c r="V46" s="162">
        <f>SUM(V47:V48)</f>
        <v>7.63</v>
      </c>
      <c r="W46" s="162"/>
      <c r="X46" s="162"/>
      <c r="Y46" s="162"/>
      <c r="AG46" t="s">
        <v>118</v>
      </c>
    </row>
    <row r="47" spans="1:60" outlineLevel="1" x14ac:dyDescent="0.25">
      <c r="A47" s="170">
        <v>13</v>
      </c>
      <c r="B47" s="171" t="s">
        <v>174</v>
      </c>
      <c r="C47" s="185" t="s">
        <v>175</v>
      </c>
      <c r="D47" s="172" t="s">
        <v>150</v>
      </c>
      <c r="E47" s="173">
        <v>24.6</v>
      </c>
      <c r="F47" s="174"/>
      <c r="G47" s="175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4.0000000000000003E-5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137</v>
      </c>
      <c r="T47" s="157" t="s">
        <v>137</v>
      </c>
      <c r="U47" s="157">
        <v>0.31</v>
      </c>
      <c r="V47" s="157">
        <f>ROUND(E47*U47,2)</f>
        <v>7.63</v>
      </c>
      <c r="W47" s="157"/>
      <c r="X47" s="157" t="s">
        <v>124</v>
      </c>
      <c r="Y47" s="157" t="s">
        <v>125</v>
      </c>
      <c r="Z47" s="146"/>
      <c r="AA47" s="146"/>
      <c r="AB47" s="146"/>
      <c r="AC47" s="146"/>
      <c r="AD47" s="146"/>
      <c r="AE47" s="146"/>
      <c r="AF47" s="146"/>
      <c r="AG47" s="146" t="s">
        <v>129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5">
      <c r="A48" s="153"/>
      <c r="B48" s="154"/>
      <c r="C48" s="186" t="s">
        <v>164</v>
      </c>
      <c r="D48" s="159"/>
      <c r="E48" s="160">
        <v>24.6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6"/>
      <c r="AA48" s="146"/>
      <c r="AB48" s="146"/>
      <c r="AC48" s="146"/>
      <c r="AD48" s="146"/>
      <c r="AE48" s="146"/>
      <c r="AF48" s="146"/>
      <c r="AG48" s="146" t="s">
        <v>139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13" x14ac:dyDescent="0.25">
      <c r="A49" s="163" t="s">
        <v>117</v>
      </c>
      <c r="B49" s="164" t="s">
        <v>66</v>
      </c>
      <c r="C49" s="183" t="s">
        <v>67</v>
      </c>
      <c r="D49" s="165"/>
      <c r="E49" s="166"/>
      <c r="F49" s="167"/>
      <c r="G49" s="168">
        <f>SUMIF(AG50:AG70,"&lt;&gt;NOR",G50:G70)</f>
        <v>0</v>
      </c>
      <c r="H49" s="162"/>
      <c r="I49" s="162">
        <f>SUM(I50:I70)</f>
        <v>0</v>
      </c>
      <c r="J49" s="162"/>
      <c r="K49" s="162">
        <f>SUM(K50:K70)</f>
        <v>0</v>
      </c>
      <c r="L49" s="162"/>
      <c r="M49" s="162">
        <f>SUM(M50:M70)</f>
        <v>0</v>
      </c>
      <c r="N49" s="161"/>
      <c r="O49" s="161">
        <f>SUM(O50:O70)</f>
        <v>0</v>
      </c>
      <c r="P49" s="161"/>
      <c r="Q49" s="161">
        <f>SUM(Q50:Q70)</f>
        <v>17.71</v>
      </c>
      <c r="R49" s="162"/>
      <c r="S49" s="162"/>
      <c r="T49" s="162"/>
      <c r="U49" s="162"/>
      <c r="V49" s="162">
        <f>SUM(V50:V70)</f>
        <v>99.920000000000016</v>
      </c>
      <c r="W49" s="162"/>
      <c r="X49" s="162"/>
      <c r="Y49" s="162"/>
      <c r="AG49" t="s">
        <v>118</v>
      </c>
    </row>
    <row r="50" spans="1:60" ht="20" outlineLevel="1" x14ac:dyDescent="0.25">
      <c r="A50" s="170">
        <v>14</v>
      </c>
      <c r="B50" s="171" t="s">
        <v>176</v>
      </c>
      <c r="C50" s="185" t="s">
        <v>177</v>
      </c>
      <c r="D50" s="172" t="s">
        <v>160</v>
      </c>
      <c r="E50" s="173">
        <v>3.69</v>
      </c>
      <c r="F50" s="174"/>
      <c r="G50" s="175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2.2000000000000002</v>
      </c>
      <c r="Q50" s="156">
        <f>ROUND(E50*P50,2)</f>
        <v>8.1199999999999992</v>
      </c>
      <c r="R50" s="157"/>
      <c r="S50" s="157" t="s">
        <v>137</v>
      </c>
      <c r="T50" s="157" t="s">
        <v>137</v>
      </c>
      <c r="U50" s="157">
        <v>9.7780000000000005</v>
      </c>
      <c r="V50" s="157">
        <f>ROUND(E50*U50,2)</f>
        <v>36.08</v>
      </c>
      <c r="W50" s="157"/>
      <c r="X50" s="157" t="s">
        <v>124</v>
      </c>
      <c r="Y50" s="157" t="s">
        <v>125</v>
      </c>
      <c r="Z50" s="146"/>
      <c r="AA50" s="146"/>
      <c r="AB50" s="146"/>
      <c r="AC50" s="146"/>
      <c r="AD50" s="146"/>
      <c r="AE50" s="146"/>
      <c r="AF50" s="146"/>
      <c r="AG50" s="146" t="s">
        <v>129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5">
      <c r="A51" s="153"/>
      <c r="B51" s="154"/>
      <c r="C51" s="186" t="s">
        <v>178</v>
      </c>
      <c r="D51" s="159"/>
      <c r="E51" s="160">
        <v>3.69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6"/>
      <c r="AA51" s="146"/>
      <c r="AB51" s="146"/>
      <c r="AC51" s="146"/>
      <c r="AD51" s="146"/>
      <c r="AE51" s="146"/>
      <c r="AF51" s="146"/>
      <c r="AG51" s="146" t="s">
        <v>139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5">
      <c r="A52" s="170">
        <v>15</v>
      </c>
      <c r="B52" s="171" t="s">
        <v>179</v>
      </c>
      <c r="C52" s="185" t="s">
        <v>180</v>
      </c>
      <c r="D52" s="172" t="s">
        <v>150</v>
      </c>
      <c r="E52" s="173">
        <v>24.6</v>
      </c>
      <c r="F52" s="174"/>
      <c r="G52" s="175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0.02</v>
      </c>
      <c r="Q52" s="156">
        <f>ROUND(E52*P52,2)</f>
        <v>0.49</v>
      </c>
      <c r="R52" s="157"/>
      <c r="S52" s="157" t="s">
        <v>137</v>
      </c>
      <c r="T52" s="157" t="s">
        <v>137</v>
      </c>
      <c r="U52" s="157">
        <v>0.15</v>
      </c>
      <c r="V52" s="157">
        <f>ROUND(E52*U52,2)</f>
        <v>3.69</v>
      </c>
      <c r="W52" s="157"/>
      <c r="X52" s="157" t="s">
        <v>124</v>
      </c>
      <c r="Y52" s="157" t="s">
        <v>125</v>
      </c>
      <c r="Z52" s="146"/>
      <c r="AA52" s="146"/>
      <c r="AB52" s="146"/>
      <c r="AC52" s="146"/>
      <c r="AD52" s="146"/>
      <c r="AE52" s="146"/>
      <c r="AF52" s="146"/>
      <c r="AG52" s="146" t="s">
        <v>129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5">
      <c r="A53" s="153"/>
      <c r="B53" s="154"/>
      <c r="C53" s="186" t="s">
        <v>164</v>
      </c>
      <c r="D53" s="159"/>
      <c r="E53" s="160">
        <v>24.6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6"/>
      <c r="AA53" s="146"/>
      <c r="AB53" s="146"/>
      <c r="AC53" s="146"/>
      <c r="AD53" s="146"/>
      <c r="AE53" s="146"/>
      <c r="AF53" s="146"/>
      <c r="AG53" s="146" t="s">
        <v>139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0" outlineLevel="1" x14ac:dyDescent="0.25">
      <c r="A54" s="176">
        <v>16</v>
      </c>
      <c r="B54" s="177" t="s">
        <v>181</v>
      </c>
      <c r="C54" s="184" t="s">
        <v>182</v>
      </c>
      <c r="D54" s="178" t="s">
        <v>169</v>
      </c>
      <c r="E54" s="179">
        <v>2</v>
      </c>
      <c r="F54" s="180"/>
      <c r="G54" s="181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137</v>
      </c>
      <c r="T54" s="157" t="s">
        <v>137</v>
      </c>
      <c r="U54" s="157">
        <v>0.05</v>
      </c>
      <c r="V54" s="157">
        <f>ROUND(E54*U54,2)</f>
        <v>0.1</v>
      </c>
      <c r="W54" s="157"/>
      <c r="X54" s="157" t="s">
        <v>124</v>
      </c>
      <c r="Y54" s="157" t="s">
        <v>125</v>
      </c>
      <c r="Z54" s="146"/>
      <c r="AA54" s="146"/>
      <c r="AB54" s="146"/>
      <c r="AC54" s="146"/>
      <c r="AD54" s="146"/>
      <c r="AE54" s="146"/>
      <c r="AF54" s="146"/>
      <c r="AG54" s="146" t="s">
        <v>126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5">
      <c r="A55" s="170">
        <v>17</v>
      </c>
      <c r="B55" s="171" t="s">
        <v>183</v>
      </c>
      <c r="C55" s="185" t="s">
        <v>184</v>
      </c>
      <c r="D55" s="172" t="s">
        <v>150</v>
      </c>
      <c r="E55" s="173">
        <v>3.1520000000000001</v>
      </c>
      <c r="F55" s="174"/>
      <c r="G55" s="175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1.17E-3</v>
      </c>
      <c r="O55" s="156">
        <f>ROUND(E55*N55,2)</f>
        <v>0</v>
      </c>
      <c r="P55" s="156">
        <v>7.5999999999999998E-2</v>
      </c>
      <c r="Q55" s="156">
        <f>ROUND(E55*P55,2)</f>
        <v>0.24</v>
      </c>
      <c r="R55" s="157"/>
      <c r="S55" s="157" t="s">
        <v>137</v>
      </c>
      <c r="T55" s="157" t="s">
        <v>137</v>
      </c>
      <c r="U55" s="157">
        <v>0.93899999999999995</v>
      </c>
      <c r="V55" s="157">
        <f>ROUND(E55*U55,2)</f>
        <v>2.96</v>
      </c>
      <c r="W55" s="157"/>
      <c r="X55" s="157" t="s">
        <v>124</v>
      </c>
      <c r="Y55" s="157" t="s">
        <v>125</v>
      </c>
      <c r="Z55" s="146"/>
      <c r="AA55" s="146"/>
      <c r="AB55" s="146"/>
      <c r="AC55" s="146"/>
      <c r="AD55" s="146"/>
      <c r="AE55" s="146"/>
      <c r="AF55" s="146"/>
      <c r="AG55" s="146" t="s">
        <v>126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5">
      <c r="A56" s="153"/>
      <c r="B56" s="154"/>
      <c r="C56" s="186" t="s">
        <v>185</v>
      </c>
      <c r="D56" s="159"/>
      <c r="E56" s="160">
        <v>3.1520000000000001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6"/>
      <c r="AA56" s="146"/>
      <c r="AB56" s="146"/>
      <c r="AC56" s="146"/>
      <c r="AD56" s="146"/>
      <c r="AE56" s="146"/>
      <c r="AF56" s="146"/>
      <c r="AG56" s="146" t="s">
        <v>139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5">
      <c r="A57" s="170">
        <v>18</v>
      </c>
      <c r="B57" s="171" t="s">
        <v>186</v>
      </c>
      <c r="C57" s="185" t="s">
        <v>187</v>
      </c>
      <c r="D57" s="172" t="s">
        <v>150</v>
      </c>
      <c r="E57" s="173">
        <v>84.03</v>
      </c>
      <c r="F57" s="174"/>
      <c r="G57" s="175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4.5999999999999999E-2</v>
      </c>
      <c r="Q57" s="156">
        <f>ROUND(E57*P57,2)</f>
        <v>3.87</v>
      </c>
      <c r="R57" s="157"/>
      <c r="S57" s="157" t="s">
        <v>137</v>
      </c>
      <c r="T57" s="157" t="s">
        <v>137</v>
      </c>
      <c r="U57" s="157">
        <v>0.26</v>
      </c>
      <c r="V57" s="157">
        <f>ROUND(E57*U57,2)</f>
        <v>21.85</v>
      </c>
      <c r="W57" s="157"/>
      <c r="X57" s="157" t="s">
        <v>124</v>
      </c>
      <c r="Y57" s="157" t="s">
        <v>125</v>
      </c>
      <c r="Z57" s="146"/>
      <c r="AA57" s="146"/>
      <c r="AB57" s="146"/>
      <c r="AC57" s="146"/>
      <c r="AD57" s="146"/>
      <c r="AE57" s="146"/>
      <c r="AF57" s="146"/>
      <c r="AG57" s="146" t="s">
        <v>129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2" x14ac:dyDescent="0.25">
      <c r="A58" s="153"/>
      <c r="B58" s="154"/>
      <c r="C58" s="186" t="s">
        <v>325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6"/>
      <c r="AA58" s="146"/>
      <c r="AB58" s="146"/>
      <c r="AC58" s="146"/>
      <c r="AD58" s="146"/>
      <c r="AE58" s="146"/>
      <c r="AF58" s="146"/>
      <c r="AG58" s="146" t="s">
        <v>139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5">
      <c r="A59" s="153"/>
      <c r="B59" s="154"/>
      <c r="C59" s="186" t="s">
        <v>188</v>
      </c>
      <c r="D59" s="159"/>
      <c r="E59" s="160">
        <v>23.904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6"/>
      <c r="AA59" s="146"/>
      <c r="AB59" s="146"/>
      <c r="AC59" s="146"/>
      <c r="AD59" s="146"/>
      <c r="AE59" s="146"/>
      <c r="AF59" s="146"/>
      <c r="AG59" s="146" t="s">
        <v>139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5">
      <c r="A60" s="153"/>
      <c r="B60" s="154"/>
      <c r="C60" s="186" t="s">
        <v>326</v>
      </c>
      <c r="D60" s="159"/>
      <c r="E60" s="16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6"/>
      <c r="AA60" s="146"/>
      <c r="AB60" s="146"/>
      <c r="AC60" s="146"/>
      <c r="AD60" s="146"/>
      <c r="AE60" s="146"/>
      <c r="AF60" s="146"/>
      <c r="AG60" s="146" t="s">
        <v>139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5">
      <c r="A61" s="153"/>
      <c r="B61" s="154"/>
      <c r="C61" s="186" t="s">
        <v>189</v>
      </c>
      <c r="D61" s="159"/>
      <c r="E61" s="160">
        <v>22.702000000000002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6"/>
      <c r="AA61" s="146"/>
      <c r="AB61" s="146"/>
      <c r="AC61" s="146"/>
      <c r="AD61" s="146"/>
      <c r="AE61" s="146"/>
      <c r="AF61" s="146"/>
      <c r="AG61" s="146" t="s">
        <v>139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5">
      <c r="A62" s="153"/>
      <c r="B62" s="154"/>
      <c r="C62" s="186" t="s">
        <v>327</v>
      </c>
      <c r="D62" s="159"/>
      <c r="E62" s="160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6"/>
      <c r="AA62" s="146"/>
      <c r="AB62" s="146"/>
      <c r="AC62" s="146"/>
      <c r="AD62" s="146"/>
      <c r="AE62" s="146"/>
      <c r="AF62" s="146"/>
      <c r="AG62" s="146" t="s">
        <v>139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5">
      <c r="A63" s="153"/>
      <c r="B63" s="154"/>
      <c r="C63" s="186" t="s">
        <v>333</v>
      </c>
      <c r="D63" s="159"/>
      <c r="E63" s="160">
        <v>37.423999999999999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6"/>
      <c r="AA63" s="146"/>
      <c r="AB63" s="146"/>
      <c r="AC63" s="146"/>
      <c r="AD63" s="146"/>
      <c r="AE63" s="146"/>
      <c r="AF63" s="146"/>
      <c r="AG63" s="146" t="s">
        <v>139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5">
      <c r="A64" s="170">
        <v>19</v>
      </c>
      <c r="B64" s="171" t="s">
        <v>191</v>
      </c>
      <c r="C64" s="185" t="s">
        <v>192</v>
      </c>
      <c r="D64" s="172" t="s">
        <v>150</v>
      </c>
      <c r="E64" s="173">
        <v>73.424999999999997</v>
      </c>
      <c r="F64" s="174"/>
      <c r="G64" s="175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6.8000000000000005E-2</v>
      </c>
      <c r="Q64" s="156">
        <f>ROUND(E64*P64,2)</f>
        <v>4.99</v>
      </c>
      <c r="R64" s="157"/>
      <c r="S64" s="157" t="s">
        <v>137</v>
      </c>
      <c r="T64" s="157" t="s">
        <v>137</v>
      </c>
      <c r="U64" s="157">
        <v>0.48</v>
      </c>
      <c r="V64" s="157">
        <f>ROUND(E64*U64,2)</f>
        <v>35.24</v>
      </c>
      <c r="W64" s="157"/>
      <c r="X64" s="157" t="s">
        <v>124</v>
      </c>
      <c r="Y64" s="157" t="s">
        <v>125</v>
      </c>
      <c r="Z64" s="146"/>
      <c r="AA64" s="146"/>
      <c r="AB64" s="146"/>
      <c r="AC64" s="146"/>
      <c r="AD64" s="146"/>
      <c r="AE64" s="146"/>
      <c r="AF64" s="146"/>
      <c r="AG64" s="146" t="s">
        <v>126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5">
      <c r="A65" s="153"/>
      <c r="B65" s="154"/>
      <c r="C65" s="186" t="s">
        <v>325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6"/>
      <c r="AA65" s="146"/>
      <c r="AB65" s="146"/>
      <c r="AC65" s="146"/>
      <c r="AD65" s="146"/>
      <c r="AE65" s="146"/>
      <c r="AF65" s="146"/>
      <c r="AG65" s="146" t="s">
        <v>139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5">
      <c r="A66" s="153"/>
      <c r="B66" s="154"/>
      <c r="C66" s="186" t="s">
        <v>193</v>
      </c>
      <c r="D66" s="159"/>
      <c r="E66" s="160">
        <v>20.963999999999999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6"/>
      <c r="AA66" s="146"/>
      <c r="AB66" s="146"/>
      <c r="AC66" s="146"/>
      <c r="AD66" s="146"/>
      <c r="AE66" s="146"/>
      <c r="AF66" s="146"/>
      <c r="AG66" s="146" t="s">
        <v>139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5">
      <c r="A67" s="153"/>
      <c r="B67" s="154"/>
      <c r="C67" s="186" t="s">
        <v>326</v>
      </c>
      <c r="D67" s="159"/>
      <c r="E67" s="160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6"/>
      <c r="AA67" s="146"/>
      <c r="AB67" s="146"/>
      <c r="AC67" s="146"/>
      <c r="AD67" s="146"/>
      <c r="AE67" s="146"/>
      <c r="AF67" s="146"/>
      <c r="AG67" s="146" t="s">
        <v>139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5">
      <c r="A68" s="153"/>
      <c r="B68" s="154"/>
      <c r="C68" s="186" t="s">
        <v>194</v>
      </c>
      <c r="D68" s="159"/>
      <c r="E68" s="160">
        <v>19.536999999999999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6"/>
      <c r="AA68" s="146"/>
      <c r="AB68" s="146"/>
      <c r="AC68" s="146"/>
      <c r="AD68" s="146"/>
      <c r="AE68" s="146"/>
      <c r="AF68" s="146"/>
      <c r="AG68" s="146" t="s">
        <v>139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3" x14ac:dyDescent="0.25">
      <c r="A69" s="153"/>
      <c r="B69" s="154"/>
      <c r="C69" s="186" t="s">
        <v>327</v>
      </c>
      <c r="D69" s="159"/>
      <c r="E69" s="16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6"/>
      <c r="AA69" s="146"/>
      <c r="AB69" s="146"/>
      <c r="AC69" s="146"/>
      <c r="AD69" s="146"/>
      <c r="AE69" s="146"/>
      <c r="AF69" s="146"/>
      <c r="AG69" s="146" t="s">
        <v>139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5">
      <c r="A70" s="153"/>
      <c r="B70" s="154"/>
      <c r="C70" s="186" t="s">
        <v>334</v>
      </c>
      <c r="D70" s="159"/>
      <c r="E70" s="160">
        <v>32.923999999999999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6"/>
      <c r="AA70" s="146"/>
      <c r="AB70" s="146"/>
      <c r="AC70" s="146"/>
      <c r="AD70" s="146"/>
      <c r="AE70" s="146"/>
      <c r="AF70" s="146"/>
      <c r="AG70" s="146" t="s">
        <v>139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13" x14ac:dyDescent="0.25">
      <c r="A71" s="163" t="s">
        <v>117</v>
      </c>
      <c r="B71" s="164" t="s">
        <v>68</v>
      </c>
      <c r="C71" s="183" t="s">
        <v>69</v>
      </c>
      <c r="D71" s="165"/>
      <c r="E71" s="166"/>
      <c r="F71" s="167"/>
      <c r="G71" s="168">
        <f>SUMIF(AG72:AG72,"&lt;&gt;NOR",G72:G72)</f>
        <v>0</v>
      </c>
      <c r="H71" s="162"/>
      <c r="I71" s="162">
        <f>SUM(I72:I72)</f>
        <v>0</v>
      </c>
      <c r="J71" s="162"/>
      <c r="K71" s="162">
        <f>SUM(K72:K72)</f>
        <v>0</v>
      </c>
      <c r="L71" s="162"/>
      <c r="M71" s="162">
        <f>SUM(M72:M72)</f>
        <v>0</v>
      </c>
      <c r="N71" s="161"/>
      <c r="O71" s="161">
        <f>SUM(O72:O72)</f>
        <v>0</v>
      </c>
      <c r="P71" s="161"/>
      <c r="Q71" s="161">
        <f>SUM(Q72:Q72)</f>
        <v>0</v>
      </c>
      <c r="R71" s="162"/>
      <c r="S71" s="162"/>
      <c r="T71" s="162"/>
      <c r="U71" s="162"/>
      <c r="V71" s="162">
        <f>SUM(V72:V72)</f>
        <v>23.24</v>
      </c>
      <c r="W71" s="162"/>
      <c r="X71" s="162"/>
      <c r="Y71" s="162"/>
      <c r="AG71" t="s">
        <v>118</v>
      </c>
    </row>
    <row r="72" spans="1:60" outlineLevel="1" x14ac:dyDescent="0.25">
      <c r="A72" s="176">
        <v>20</v>
      </c>
      <c r="B72" s="177" t="s">
        <v>196</v>
      </c>
      <c r="C72" s="184" t="s">
        <v>197</v>
      </c>
      <c r="D72" s="178" t="s">
        <v>198</v>
      </c>
      <c r="E72" s="179">
        <v>11.067830000000001</v>
      </c>
      <c r="F72" s="180"/>
      <c r="G72" s="181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137</v>
      </c>
      <c r="T72" s="157" t="s">
        <v>137</v>
      </c>
      <c r="U72" s="157">
        <v>2.1</v>
      </c>
      <c r="V72" s="157">
        <f>ROUND(E72*U72,2)</f>
        <v>23.24</v>
      </c>
      <c r="W72" s="157"/>
      <c r="X72" s="157" t="s">
        <v>199</v>
      </c>
      <c r="Y72" s="157" t="s">
        <v>125</v>
      </c>
      <c r="Z72" s="146"/>
      <c r="AA72" s="146"/>
      <c r="AB72" s="146"/>
      <c r="AC72" s="146"/>
      <c r="AD72" s="146"/>
      <c r="AE72" s="146"/>
      <c r="AF72" s="146"/>
      <c r="AG72" s="146" t="s">
        <v>200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13" x14ac:dyDescent="0.25">
      <c r="A73" s="163" t="s">
        <v>117</v>
      </c>
      <c r="B73" s="164" t="s">
        <v>70</v>
      </c>
      <c r="C73" s="183" t="s">
        <v>71</v>
      </c>
      <c r="D73" s="165"/>
      <c r="E73" s="166"/>
      <c r="F73" s="167"/>
      <c r="G73" s="168">
        <f>SUMIF(AG74:AG100,"&lt;&gt;NOR",G74:G100)</f>
        <v>0</v>
      </c>
      <c r="H73" s="162"/>
      <c r="I73" s="162">
        <f>SUM(I74:I100)</f>
        <v>0</v>
      </c>
      <c r="J73" s="162"/>
      <c r="K73" s="162">
        <f>SUM(K74:K100)</f>
        <v>0</v>
      </c>
      <c r="L73" s="162"/>
      <c r="M73" s="162">
        <f>SUM(M74:M100)</f>
        <v>0</v>
      </c>
      <c r="N73" s="161"/>
      <c r="O73" s="161">
        <f>SUM(O74:O100)</f>
        <v>0.8</v>
      </c>
      <c r="P73" s="161"/>
      <c r="Q73" s="161">
        <f>SUM(Q74:Q100)</f>
        <v>0.4</v>
      </c>
      <c r="R73" s="162"/>
      <c r="S73" s="162"/>
      <c r="T73" s="162"/>
      <c r="U73" s="162"/>
      <c r="V73" s="162">
        <f>SUM(V74:V100)</f>
        <v>76.960000000000008</v>
      </c>
      <c r="W73" s="162"/>
      <c r="X73" s="162"/>
      <c r="Y73" s="162"/>
      <c r="AG73" t="s">
        <v>118</v>
      </c>
    </row>
    <row r="74" spans="1:60" ht="20" outlineLevel="1" x14ac:dyDescent="0.25">
      <c r="A74" s="170">
        <v>21</v>
      </c>
      <c r="B74" s="171" t="s">
        <v>201</v>
      </c>
      <c r="C74" s="185" t="s">
        <v>202</v>
      </c>
      <c r="D74" s="172" t="s">
        <v>150</v>
      </c>
      <c r="E74" s="173">
        <v>24.6</v>
      </c>
      <c r="F74" s="174"/>
      <c r="G74" s="175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0</v>
      </c>
      <c r="O74" s="156">
        <f>ROUND(E74*N74,2)</f>
        <v>0</v>
      </c>
      <c r="P74" s="156">
        <v>9.7400000000000004E-3</v>
      </c>
      <c r="Q74" s="156">
        <f>ROUND(E74*P74,2)</f>
        <v>0.24</v>
      </c>
      <c r="R74" s="157"/>
      <c r="S74" s="157" t="s">
        <v>137</v>
      </c>
      <c r="T74" s="157" t="s">
        <v>137</v>
      </c>
      <c r="U74" s="157">
        <v>4.3999999999999997E-2</v>
      </c>
      <c r="V74" s="157">
        <f>ROUND(E74*U74,2)</f>
        <v>1.08</v>
      </c>
      <c r="W74" s="157"/>
      <c r="X74" s="157" t="s">
        <v>124</v>
      </c>
      <c r="Y74" s="157" t="s">
        <v>125</v>
      </c>
      <c r="Z74" s="146"/>
      <c r="AA74" s="146"/>
      <c r="AB74" s="146"/>
      <c r="AC74" s="146"/>
      <c r="AD74" s="146"/>
      <c r="AE74" s="146"/>
      <c r="AF74" s="146"/>
      <c r="AG74" s="146" t="s">
        <v>126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5">
      <c r="A75" s="153"/>
      <c r="B75" s="154"/>
      <c r="C75" s="186" t="s">
        <v>164</v>
      </c>
      <c r="D75" s="159"/>
      <c r="E75" s="160">
        <v>24.6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6"/>
      <c r="AA75" s="146"/>
      <c r="AB75" s="146"/>
      <c r="AC75" s="146"/>
      <c r="AD75" s="146"/>
      <c r="AE75" s="146"/>
      <c r="AF75" s="146"/>
      <c r="AG75" s="146" t="s">
        <v>139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0" outlineLevel="1" x14ac:dyDescent="0.25">
      <c r="A76" s="176">
        <v>22</v>
      </c>
      <c r="B76" s="177" t="s">
        <v>203</v>
      </c>
      <c r="C76" s="184" t="s">
        <v>204</v>
      </c>
      <c r="D76" s="178" t="s">
        <v>150</v>
      </c>
      <c r="E76" s="179">
        <v>15.35</v>
      </c>
      <c r="F76" s="180"/>
      <c r="G76" s="181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</v>
      </c>
      <c r="O76" s="156">
        <f>ROUND(E76*N76,2)</f>
        <v>0</v>
      </c>
      <c r="P76" s="156">
        <v>1.03E-2</v>
      </c>
      <c r="Q76" s="156">
        <f>ROUND(E76*P76,2)</f>
        <v>0.16</v>
      </c>
      <c r="R76" s="157"/>
      <c r="S76" s="157" t="s">
        <v>137</v>
      </c>
      <c r="T76" s="157" t="s">
        <v>137</v>
      </c>
      <c r="U76" s="157">
        <v>4.4999999999999998E-2</v>
      </c>
      <c r="V76" s="157">
        <f>ROUND(E76*U76,2)</f>
        <v>0.69</v>
      </c>
      <c r="W76" s="157"/>
      <c r="X76" s="157" t="s">
        <v>124</v>
      </c>
      <c r="Y76" s="157" t="s">
        <v>125</v>
      </c>
      <c r="Z76" s="146"/>
      <c r="AA76" s="146"/>
      <c r="AB76" s="146"/>
      <c r="AC76" s="146"/>
      <c r="AD76" s="146"/>
      <c r="AE76" s="146"/>
      <c r="AF76" s="146"/>
      <c r="AG76" s="146" t="s">
        <v>126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5">
      <c r="A77" s="170">
        <v>23</v>
      </c>
      <c r="B77" s="171" t="s">
        <v>205</v>
      </c>
      <c r="C77" s="185" t="s">
        <v>206</v>
      </c>
      <c r="D77" s="172" t="s">
        <v>150</v>
      </c>
      <c r="E77" s="173">
        <v>99.566000000000003</v>
      </c>
      <c r="F77" s="174"/>
      <c r="G77" s="175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3.2299999999999998E-3</v>
      </c>
      <c r="O77" s="156">
        <f>ROUND(E77*N77,2)</f>
        <v>0.32</v>
      </c>
      <c r="P77" s="156">
        <v>0</v>
      </c>
      <c r="Q77" s="156">
        <f>ROUND(E77*P77,2)</f>
        <v>0</v>
      </c>
      <c r="R77" s="157"/>
      <c r="S77" s="157" t="s">
        <v>137</v>
      </c>
      <c r="T77" s="157" t="s">
        <v>137</v>
      </c>
      <c r="U77" s="157">
        <v>0.48</v>
      </c>
      <c r="V77" s="157">
        <f>ROUND(E77*U77,2)</f>
        <v>47.79</v>
      </c>
      <c r="W77" s="157"/>
      <c r="X77" s="157" t="s">
        <v>124</v>
      </c>
      <c r="Y77" s="157" t="s">
        <v>125</v>
      </c>
      <c r="Z77" s="146"/>
      <c r="AA77" s="146"/>
      <c r="AB77" s="146"/>
      <c r="AC77" s="146"/>
      <c r="AD77" s="146"/>
      <c r="AE77" s="146"/>
      <c r="AF77" s="146"/>
      <c r="AG77" s="146" t="s">
        <v>207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5">
      <c r="A78" s="153"/>
      <c r="B78" s="154"/>
      <c r="C78" s="186" t="s">
        <v>208</v>
      </c>
      <c r="D78" s="159"/>
      <c r="E78" s="16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6"/>
      <c r="AA78" s="146"/>
      <c r="AB78" s="146"/>
      <c r="AC78" s="146"/>
      <c r="AD78" s="146"/>
      <c r="AE78" s="146"/>
      <c r="AF78" s="146"/>
      <c r="AG78" s="146" t="s">
        <v>139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5">
      <c r="A79" s="153"/>
      <c r="B79" s="154"/>
      <c r="C79" s="186" t="s">
        <v>209</v>
      </c>
      <c r="D79" s="159"/>
      <c r="E79" s="160">
        <v>24.6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6"/>
      <c r="AA79" s="146"/>
      <c r="AB79" s="146"/>
      <c r="AC79" s="146"/>
      <c r="AD79" s="146"/>
      <c r="AE79" s="146"/>
      <c r="AF79" s="146"/>
      <c r="AG79" s="146" t="s">
        <v>139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5">
      <c r="A80" s="153"/>
      <c r="B80" s="154"/>
      <c r="C80" s="186" t="s">
        <v>151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6"/>
      <c r="AA80" s="146"/>
      <c r="AB80" s="146"/>
      <c r="AC80" s="146"/>
      <c r="AD80" s="146"/>
      <c r="AE80" s="146"/>
      <c r="AF80" s="146"/>
      <c r="AG80" s="146" t="s">
        <v>139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5">
      <c r="A81" s="153"/>
      <c r="B81" s="154"/>
      <c r="C81" s="186" t="s">
        <v>210</v>
      </c>
      <c r="D81" s="159"/>
      <c r="E81" s="160">
        <v>74.965999999999994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6"/>
      <c r="AA81" s="146"/>
      <c r="AB81" s="146"/>
      <c r="AC81" s="146"/>
      <c r="AD81" s="146"/>
      <c r="AE81" s="146"/>
      <c r="AF81" s="146"/>
      <c r="AG81" s="146" t="s">
        <v>139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0" outlineLevel="1" x14ac:dyDescent="0.25">
      <c r="A82" s="170">
        <v>24</v>
      </c>
      <c r="B82" s="171" t="s">
        <v>211</v>
      </c>
      <c r="C82" s="185" t="s">
        <v>212</v>
      </c>
      <c r="D82" s="172" t="s">
        <v>136</v>
      </c>
      <c r="E82" s="173">
        <v>32.396000000000001</v>
      </c>
      <c r="F82" s="174"/>
      <c r="G82" s="175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3.2000000000000003E-4</v>
      </c>
      <c r="O82" s="156">
        <f>ROUND(E82*N82,2)</f>
        <v>0.01</v>
      </c>
      <c r="P82" s="156">
        <v>0</v>
      </c>
      <c r="Q82" s="156">
        <f>ROUND(E82*P82,2)</f>
        <v>0</v>
      </c>
      <c r="R82" s="157"/>
      <c r="S82" s="157" t="s">
        <v>137</v>
      </c>
      <c r="T82" s="157" t="s">
        <v>137</v>
      </c>
      <c r="U82" s="157">
        <v>0.11</v>
      </c>
      <c r="V82" s="157">
        <f>ROUND(E82*U82,2)</f>
        <v>3.56</v>
      </c>
      <c r="W82" s="157"/>
      <c r="X82" s="157" t="s">
        <v>124</v>
      </c>
      <c r="Y82" s="157" t="s">
        <v>125</v>
      </c>
      <c r="Z82" s="146"/>
      <c r="AA82" s="146"/>
      <c r="AB82" s="146"/>
      <c r="AC82" s="146"/>
      <c r="AD82" s="146"/>
      <c r="AE82" s="146"/>
      <c r="AF82" s="146"/>
      <c r="AG82" s="146" t="s">
        <v>207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5">
      <c r="A83" s="153"/>
      <c r="B83" s="154"/>
      <c r="C83" s="186" t="s">
        <v>140</v>
      </c>
      <c r="D83" s="159"/>
      <c r="E83" s="160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6"/>
      <c r="AA83" s="146"/>
      <c r="AB83" s="146"/>
      <c r="AC83" s="146"/>
      <c r="AD83" s="146"/>
      <c r="AE83" s="146"/>
      <c r="AF83" s="146"/>
      <c r="AG83" s="146" t="s">
        <v>139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5">
      <c r="A84" s="153"/>
      <c r="B84" s="154"/>
      <c r="C84" s="186" t="s">
        <v>213</v>
      </c>
      <c r="D84" s="159"/>
      <c r="E84" s="160">
        <v>8.2240000000000002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6"/>
      <c r="AA84" s="146"/>
      <c r="AB84" s="146"/>
      <c r="AC84" s="146"/>
      <c r="AD84" s="146"/>
      <c r="AE84" s="146"/>
      <c r="AF84" s="146"/>
      <c r="AG84" s="146" t="s">
        <v>139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5">
      <c r="A85" s="153"/>
      <c r="B85" s="154"/>
      <c r="C85" s="186" t="s">
        <v>142</v>
      </c>
      <c r="D85" s="159"/>
      <c r="E85" s="160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6"/>
      <c r="AA85" s="146"/>
      <c r="AB85" s="146"/>
      <c r="AC85" s="146"/>
      <c r="AD85" s="146"/>
      <c r="AE85" s="146"/>
      <c r="AF85" s="146"/>
      <c r="AG85" s="146" t="s">
        <v>139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5">
      <c r="A86" s="153"/>
      <c r="B86" s="154"/>
      <c r="C86" s="186" t="s">
        <v>214</v>
      </c>
      <c r="D86" s="159"/>
      <c r="E86" s="160">
        <v>5.8220000000000001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6"/>
      <c r="AA86" s="146"/>
      <c r="AB86" s="146"/>
      <c r="AC86" s="146"/>
      <c r="AD86" s="146"/>
      <c r="AE86" s="146"/>
      <c r="AF86" s="146"/>
      <c r="AG86" s="146" t="s">
        <v>139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5">
      <c r="A87" s="153"/>
      <c r="B87" s="154"/>
      <c r="C87" s="186" t="s">
        <v>144</v>
      </c>
      <c r="D87" s="159"/>
      <c r="E87" s="160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6"/>
      <c r="AA87" s="146"/>
      <c r="AB87" s="146"/>
      <c r="AC87" s="146"/>
      <c r="AD87" s="146"/>
      <c r="AE87" s="146"/>
      <c r="AF87" s="146"/>
      <c r="AG87" s="146" t="s">
        <v>139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5">
      <c r="A88" s="153"/>
      <c r="B88" s="154"/>
      <c r="C88" s="186" t="s">
        <v>145</v>
      </c>
      <c r="D88" s="159"/>
      <c r="E88" s="160">
        <v>18.350000000000001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6"/>
      <c r="AA88" s="146"/>
      <c r="AB88" s="146"/>
      <c r="AC88" s="146"/>
      <c r="AD88" s="146"/>
      <c r="AE88" s="146"/>
      <c r="AF88" s="146"/>
      <c r="AG88" s="146" t="s">
        <v>139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0" outlineLevel="1" x14ac:dyDescent="0.25">
      <c r="A89" s="176">
        <v>25</v>
      </c>
      <c r="B89" s="177" t="s">
        <v>215</v>
      </c>
      <c r="C89" s="184" t="s">
        <v>216</v>
      </c>
      <c r="D89" s="178" t="s">
        <v>169</v>
      </c>
      <c r="E89" s="179">
        <v>21</v>
      </c>
      <c r="F89" s="180"/>
      <c r="G89" s="181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6">
        <v>4.2999999999999999E-4</v>
      </c>
      <c r="O89" s="156">
        <f>ROUND(E89*N89,2)</f>
        <v>0.01</v>
      </c>
      <c r="P89" s="156">
        <v>0</v>
      </c>
      <c r="Q89" s="156">
        <f>ROUND(E89*P89,2)</f>
        <v>0</v>
      </c>
      <c r="R89" s="157"/>
      <c r="S89" s="157" t="s">
        <v>137</v>
      </c>
      <c r="T89" s="157" t="s">
        <v>137</v>
      </c>
      <c r="U89" s="157">
        <v>7.0000000000000007E-2</v>
      </c>
      <c r="V89" s="157">
        <f>ROUND(E89*U89,2)</f>
        <v>1.47</v>
      </c>
      <c r="W89" s="157"/>
      <c r="X89" s="157" t="s">
        <v>124</v>
      </c>
      <c r="Y89" s="157" t="s">
        <v>125</v>
      </c>
      <c r="Z89" s="146"/>
      <c r="AA89" s="146"/>
      <c r="AB89" s="146"/>
      <c r="AC89" s="146"/>
      <c r="AD89" s="146"/>
      <c r="AE89" s="146"/>
      <c r="AF89" s="146"/>
      <c r="AG89" s="146" t="s">
        <v>207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5">
      <c r="A90" s="170">
        <v>26</v>
      </c>
      <c r="B90" s="171" t="s">
        <v>217</v>
      </c>
      <c r="C90" s="185" t="s">
        <v>335</v>
      </c>
      <c r="D90" s="172" t="s">
        <v>150</v>
      </c>
      <c r="E90" s="173">
        <v>24.6</v>
      </c>
      <c r="F90" s="174"/>
      <c r="G90" s="175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1.112E-2</v>
      </c>
      <c r="O90" s="156">
        <f>ROUND(E90*N90,2)</f>
        <v>0.27</v>
      </c>
      <c r="P90" s="156">
        <v>0</v>
      </c>
      <c r="Q90" s="156">
        <f>ROUND(E90*P90,2)</f>
        <v>0</v>
      </c>
      <c r="R90" s="157"/>
      <c r="S90" s="157" t="s">
        <v>137</v>
      </c>
      <c r="T90" s="157" t="s">
        <v>137</v>
      </c>
      <c r="U90" s="157">
        <v>0.52285999999999999</v>
      </c>
      <c r="V90" s="157">
        <f>ROUND(E90*U90,2)</f>
        <v>12.86</v>
      </c>
      <c r="W90" s="157"/>
      <c r="X90" s="157" t="s">
        <v>219</v>
      </c>
      <c r="Y90" s="157" t="s">
        <v>125</v>
      </c>
      <c r="Z90" s="146"/>
      <c r="AA90" s="146"/>
      <c r="AB90" s="146"/>
      <c r="AC90" s="146"/>
      <c r="AD90" s="146"/>
      <c r="AE90" s="146"/>
      <c r="AF90" s="146"/>
      <c r="AG90" s="146" t="s">
        <v>220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5">
      <c r="A91" s="153"/>
      <c r="B91" s="154"/>
      <c r="C91" s="186" t="s">
        <v>164</v>
      </c>
      <c r="D91" s="159"/>
      <c r="E91" s="160">
        <v>24.6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6"/>
      <c r="AA91" s="146"/>
      <c r="AB91" s="146"/>
      <c r="AC91" s="146"/>
      <c r="AD91" s="146"/>
      <c r="AE91" s="146"/>
      <c r="AF91" s="146"/>
      <c r="AG91" s="146" t="s">
        <v>139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5">
      <c r="A92" s="170">
        <v>27</v>
      </c>
      <c r="B92" s="171" t="s">
        <v>221</v>
      </c>
      <c r="C92" s="185" t="s">
        <v>336</v>
      </c>
      <c r="D92" s="172" t="s">
        <v>150</v>
      </c>
      <c r="E92" s="173">
        <v>15.3504</v>
      </c>
      <c r="F92" s="174"/>
      <c r="G92" s="175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1.2070000000000001E-2</v>
      </c>
      <c r="O92" s="156">
        <f>ROUND(E92*N92,2)</f>
        <v>0.19</v>
      </c>
      <c r="P92" s="156">
        <v>0</v>
      </c>
      <c r="Q92" s="156">
        <f>ROUND(E92*P92,2)</f>
        <v>0</v>
      </c>
      <c r="R92" s="157"/>
      <c r="S92" s="157" t="s">
        <v>137</v>
      </c>
      <c r="T92" s="157" t="s">
        <v>137</v>
      </c>
      <c r="U92" s="157">
        <v>0.61958000000000002</v>
      </c>
      <c r="V92" s="157">
        <f>ROUND(E92*U92,2)</f>
        <v>9.51</v>
      </c>
      <c r="W92" s="157"/>
      <c r="X92" s="157" t="s">
        <v>219</v>
      </c>
      <c r="Y92" s="157" t="s">
        <v>125</v>
      </c>
      <c r="Z92" s="146"/>
      <c r="AA92" s="146"/>
      <c r="AB92" s="146"/>
      <c r="AC92" s="146"/>
      <c r="AD92" s="146"/>
      <c r="AE92" s="146"/>
      <c r="AF92" s="146"/>
      <c r="AG92" s="146" t="s">
        <v>220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2" x14ac:dyDescent="0.25">
      <c r="A93" s="153"/>
      <c r="B93" s="154"/>
      <c r="C93" s="186" t="s">
        <v>223</v>
      </c>
      <c r="D93" s="159"/>
      <c r="E93" s="160"/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6"/>
      <c r="AA93" s="146"/>
      <c r="AB93" s="146"/>
      <c r="AC93" s="146"/>
      <c r="AD93" s="146"/>
      <c r="AE93" s="146"/>
      <c r="AF93" s="146"/>
      <c r="AG93" s="146" t="s">
        <v>139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5">
      <c r="A94" s="153"/>
      <c r="B94" s="154"/>
      <c r="C94" s="186" t="s">
        <v>140</v>
      </c>
      <c r="D94" s="159"/>
      <c r="E94" s="160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6"/>
      <c r="AA94" s="146"/>
      <c r="AB94" s="146"/>
      <c r="AC94" s="146"/>
      <c r="AD94" s="146"/>
      <c r="AE94" s="146"/>
      <c r="AF94" s="146"/>
      <c r="AG94" s="146" t="s">
        <v>139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5">
      <c r="A95" s="153"/>
      <c r="B95" s="154"/>
      <c r="C95" s="186" t="s">
        <v>224</v>
      </c>
      <c r="D95" s="159"/>
      <c r="E95" s="160">
        <v>3.2896000000000001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6"/>
      <c r="AA95" s="146"/>
      <c r="AB95" s="146"/>
      <c r="AC95" s="146"/>
      <c r="AD95" s="146"/>
      <c r="AE95" s="146"/>
      <c r="AF95" s="146"/>
      <c r="AG95" s="146" t="s">
        <v>139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5">
      <c r="A96" s="153"/>
      <c r="B96" s="154"/>
      <c r="C96" s="186" t="s">
        <v>142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6"/>
      <c r="AA96" s="146"/>
      <c r="AB96" s="146"/>
      <c r="AC96" s="146"/>
      <c r="AD96" s="146"/>
      <c r="AE96" s="146"/>
      <c r="AF96" s="146"/>
      <c r="AG96" s="146" t="s">
        <v>139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3" x14ac:dyDescent="0.25">
      <c r="A97" s="153"/>
      <c r="B97" s="154"/>
      <c r="C97" s="186" t="s">
        <v>225</v>
      </c>
      <c r="D97" s="159"/>
      <c r="E97" s="160">
        <v>5.7312000000000003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6"/>
      <c r="AA97" s="146"/>
      <c r="AB97" s="146"/>
      <c r="AC97" s="146"/>
      <c r="AD97" s="146"/>
      <c r="AE97" s="146"/>
      <c r="AF97" s="146"/>
      <c r="AG97" s="146" t="s">
        <v>139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5">
      <c r="A98" s="153"/>
      <c r="B98" s="154"/>
      <c r="C98" s="186" t="s">
        <v>144</v>
      </c>
      <c r="D98" s="159"/>
      <c r="E98" s="160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6"/>
      <c r="AA98" s="146"/>
      <c r="AB98" s="146"/>
      <c r="AC98" s="146"/>
      <c r="AD98" s="146"/>
      <c r="AE98" s="146"/>
      <c r="AF98" s="146"/>
      <c r="AG98" s="146" t="s">
        <v>139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5">
      <c r="A99" s="153"/>
      <c r="B99" s="154"/>
      <c r="C99" s="186" t="s">
        <v>226</v>
      </c>
      <c r="D99" s="159"/>
      <c r="E99" s="160">
        <v>6.3296000000000001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6"/>
      <c r="AA99" s="146"/>
      <c r="AB99" s="146"/>
      <c r="AC99" s="146"/>
      <c r="AD99" s="146"/>
      <c r="AE99" s="146"/>
      <c r="AF99" s="146"/>
      <c r="AG99" s="146" t="s">
        <v>139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5">
      <c r="A100" s="153">
        <v>28</v>
      </c>
      <c r="B100" s="154" t="s">
        <v>227</v>
      </c>
      <c r="C100" s="187" t="s">
        <v>228</v>
      </c>
      <c r="D100" s="155" t="s">
        <v>0</v>
      </c>
      <c r="E100" s="182"/>
      <c r="F100" s="158"/>
      <c r="G100" s="157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137</v>
      </c>
      <c r="T100" s="157" t="s">
        <v>137</v>
      </c>
      <c r="U100" s="157">
        <v>0</v>
      </c>
      <c r="V100" s="157">
        <f>ROUND(E100*U100,2)</f>
        <v>0</v>
      </c>
      <c r="W100" s="157"/>
      <c r="X100" s="157" t="s">
        <v>199</v>
      </c>
      <c r="Y100" s="157" t="s">
        <v>125</v>
      </c>
      <c r="Z100" s="146"/>
      <c r="AA100" s="146"/>
      <c r="AB100" s="146"/>
      <c r="AC100" s="146"/>
      <c r="AD100" s="146"/>
      <c r="AE100" s="146"/>
      <c r="AF100" s="146"/>
      <c r="AG100" s="146" t="s">
        <v>200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13" x14ac:dyDescent="0.25">
      <c r="A101" s="163" t="s">
        <v>117</v>
      </c>
      <c r="B101" s="164" t="s">
        <v>72</v>
      </c>
      <c r="C101" s="183" t="s">
        <v>73</v>
      </c>
      <c r="D101" s="165"/>
      <c r="E101" s="166"/>
      <c r="F101" s="167"/>
      <c r="G101" s="168">
        <f>SUMIF(AG102:AG105,"&lt;&gt;NOR",G102:G105)</f>
        <v>0</v>
      </c>
      <c r="H101" s="162"/>
      <c r="I101" s="162">
        <f>SUM(I102:I105)</f>
        <v>0</v>
      </c>
      <c r="J101" s="162"/>
      <c r="K101" s="162">
        <f>SUM(K102:K105)</f>
        <v>0</v>
      </c>
      <c r="L101" s="162"/>
      <c r="M101" s="162">
        <f>SUM(M102:M105)</f>
        <v>0</v>
      </c>
      <c r="N101" s="161"/>
      <c r="O101" s="161">
        <f>SUM(O102:O105)</f>
        <v>0.03</v>
      </c>
      <c r="P101" s="161"/>
      <c r="Q101" s="161">
        <f>SUM(Q102:Q105)</f>
        <v>0.05</v>
      </c>
      <c r="R101" s="162"/>
      <c r="S101" s="162"/>
      <c r="T101" s="162"/>
      <c r="U101" s="162"/>
      <c r="V101" s="162">
        <f>SUM(V102:V105)</f>
        <v>4.62</v>
      </c>
      <c r="W101" s="162"/>
      <c r="X101" s="162"/>
      <c r="Y101" s="162"/>
      <c r="AG101" t="s">
        <v>118</v>
      </c>
    </row>
    <row r="102" spans="1:60" ht="20" outlineLevel="1" x14ac:dyDescent="0.25">
      <c r="A102" s="176">
        <v>29</v>
      </c>
      <c r="B102" s="177" t="s">
        <v>229</v>
      </c>
      <c r="C102" s="184" t="s">
        <v>230</v>
      </c>
      <c r="D102" s="178" t="s">
        <v>150</v>
      </c>
      <c r="E102" s="179">
        <v>24.6</v>
      </c>
      <c r="F102" s="180"/>
      <c r="G102" s="181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0</v>
      </c>
      <c r="O102" s="156">
        <f>ROUND(E102*N102,2)</f>
        <v>0</v>
      </c>
      <c r="P102" s="156">
        <v>2E-3</v>
      </c>
      <c r="Q102" s="156">
        <f>ROUND(E102*P102,2)</f>
        <v>0.05</v>
      </c>
      <c r="R102" s="157"/>
      <c r="S102" s="157" t="s">
        <v>137</v>
      </c>
      <c r="T102" s="157" t="s">
        <v>137</v>
      </c>
      <c r="U102" s="157">
        <v>3.7999999999999999E-2</v>
      </c>
      <c r="V102" s="157">
        <f>ROUND(E102*U102,2)</f>
        <v>0.93</v>
      </c>
      <c r="W102" s="157"/>
      <c r="X102" s="157" t="s">
        <v>124</v>
      </c>
      <c r="Y102" s="157" t="s">
        <v>125</v>
      </c>
      <c r="Z102" s="146"/>
      <c r="AA102" s="146"/>
      <c r="AB102" s="146"/>
      <c r="AC102" s="146"/>
      <c r="AD102" s="146"/>
      <c r="AE102" s="146"/>
      <c r="AF102" s="146"/>
      <c r="AG102" s="146" t="s">
        <v>126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0" outlineLevel="1" x14ac:dyDescent="0.25">
      <c r="A103" s="170">
        <v>30</v>
      </c>
      <c r="B103" s="171" t="s">
        <v>231</v>
      </c>
      <c r="C103" s="185" t="s">
        <v>232</v>
      </c>
      <c r="D103" s="172" t="s">
        <v>150</v>
      </c>
      <c r="E103" s="173">
        <v>24.6</v>
      </c>
      <c r="F103" s="174"/>
      <c r="G103" s="175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1.2199999999999999E-3</v>
      </c>
      <c r="O103" s="156">
        <f>ROUND(E103*N103,2)</f>
        <v>0.03</v>
      </c>
      <c r="P103" s="156">
        <v>0</v>
      </c>
      <c r="Q103" s="156">
        <f>ROUND(E103*P103,2)</f>
        <v>0</v>
      </c>
      <c r="R103" s="157"/>
      <c r="S103" s="157" t="s">
        <v>137</v>
      </c>
      <c r="T103" s="157" t="s">
        <v>137</v>
      </c>
      <c r="U103" s="157">
        <v>0.15</v>
      </c>
      <c r="V103" s="157">
        <f>ROUND(E103*U103,2)</f>
        <v>3.69</v>
      </c>
      <c r="W103" s="157"/>
      <c r="X103" s="157" t="s">
        <v>124</v>
      </c>
      <c r="Y103" s="157" t="s">
        <v>125</v>
      </c>
      <c r="Z103" s="146"/>
      <c r="AA103" s="146"/>
      <c r="AB103" s="146"/>
      <c r="AC103" s="146"/>
      <c r="AD103" s="146"/>
      <c r="AE103" s="146"/>
      <c r="AF103" s="146"/>
      <c r="AG103" s="146" t="s">
        <v>126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5">
      <c r="A104" s="153"/>
      <c r="B104" s="154"/>
      <c r="C104" s="186" t="s">
        <v>164</v>
      </c>
      <c r="D104" s="159"/>
      <c r="E104" s="160">
        <v>24.6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6"/>
      <c r="AA104" s="146"/>
      <c r="AB104" s="146"/>
      <c r="AC104" s="146"/>
      <c r="AD104" s="146"/>
      <c r="AE104" s="146"/>
      <c r="AF104" s="146"/>
      <c r="AG104" s="146" t="s">
        <v>139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5">
      <c r="A105" s="153">
        <v>31</v>
      </c>
      <c r="B105" s="154" t="s">
        <v>233</v>
      </c>
      <c r="C105" s="187" t="s">
        <v>234</v>
      </c>
      <c r="D105" s="155" t="s">
        <v>0</v>
      </c>
      <c r="E105" s="182"/>
      <c r="F105" s="158"/>
      <c r="G105" s="157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137</v>
      </c>
      <c r="T105" s="157" t="s">
        <v>137</v>
      </c>
      <c r="U105" s="157">
        <v>0</v>
      </c>
      <c r="V105" s="157">
        <f>ROUND(E105*U105,2)</f>
        <v>0</v>
      </c>
      <c r="W105" s="157"/>
      <c r="X105" s="157" t="s">
        <v>199</v>
      </c>
      <c r="Y105" s="157" t="s">
        <v>125</v>
      </c>
      <c r="Z105" s="146"/>
      <c r="AA105" s="146"/>
      <c r="AB105" s="146"/>
      <c r="AC105" s="146"/>
      <c r="AD105" s="146"/>
      <c r="AE105" s="146"/>
      <c r="AF105" s="146"/>
      <c r="AG105" s="146" t="s">
        <v>200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13" x14ac:dyDescent="0.25">
      <c r="A106" s="163" t="s">
        <v>117</v>
      </c>
      <c r="B106" s="164" t="s">
        <v>74</v>
      </c>
      <c r="C106" s="183" t="s">
        <v>75</v>
      </c>
      <c r="D106" s="165"/>
      <c r="E106" s="166"/>
      <c r="F106" s="167"/>
      <c r="G106" s="168">
        <f>SUMIF(AG107:AG117,"&lt;&gt;NOR",G107:G117)</f>
        <v>0</v>
      </c>
      <c r="H106" s="162"/>
      <c r="I106" s="162">
        <f>SUM(I107:I117)</f>
        <v>0</v>
      </c>
      <c r="J106" s="162"/>
      <c r="K106" s="162">
        <f>SUM(K107:K117)</f>
        <v>0</v>
      </c>
      <c r="L106" s="162"/>
      <c r="M106" s="162">
        <f>SUM(M107:M117)</f>
        <v>0</v>
      </c>
      <c r="N106" s="161"/>
      <c r="O106" s="161">
        <f>SUM(O107:O117)</f>
        <v>0.14000000000000001</v>
      </c>
      <c r="P106" s="161"/>
      <c r="Q106" s="161">
        <f>SUM(Q107:Q117)</f>
        <v>0.16</v>
      </c>
      <c r="R106" s="162"/>
      <c r="S106" s="162"/>
      <c r="T106" s="162"/>
      <c r="U106" s="162"/>
      <c r="V106" s="162">
        <f>SUM(V107:V117)</f>
        <v>20</v>
      </c>
      <c r="W106" s="162"/>
      <c r="X106" s="162"/>
      <c r="Y106" s="162"/>
      <c r="AG106" t="s">
        <v>118</v>
      </c>
    </row>
    <row r="107" spans="1:60" outlineLevel="1" x14ac:dyDescent="0.25">
      <c r="A107" s="176">
        <v>32</v>
      </c>
      <c r="B107" s="177" t="s">
        <v>235</v>
      </c>
      <c r="C107" s="184" t="s">
        <v>236</v>
      </c>
      <c r="D107" s="178" t="s">
        <v>169</v>
      </c>
      <c r="E107" s="179">
        <v>10</v>
      </c>
      <c r="F107" s="180"/>
      <c r="G107" s="181">
        <f t="shared" ref="G107:G117" si="0">ROUND(E107*F107,2)</f>
        <v>0</v>
      </c>
      <c r="H107" s="158"/>
      <c r="I107" s="157">
        <f t="shared" ref="I107:I117" si="1">ROUND(E107*H107,2)</f>
        <v>0</v>
      </c>
      <c r="J107" s="158"/>
      <c r="K107" s="157">
        <f t="shared" ref="K107:K117" si="2">ROUND(E107*J107,2)</f>
        <v>0</v>
      </c>
      <c r="L107" s="157">
        <v>21</v>
      </c>
      <c r="M107" s="157">
        <f t="shared" ref="M107:M117" si="3">G107*(1+L107/100)</f>
        <v>0</v>
      </c>
      <c r="N107" s="156">
        <v>0</v>
      </c>
      <c r="O107" s="156">
        <f t="shared" ref="O107:O117" si="4">ROUND(E107*N107,2)</f>
        <v>0</v>
      </c>
      <c r="P107" s="156">
        <v>0</v>
      </c>
      <c r="Q107" s="156">
        <f t="shared" ref="Q107:Q117" si="5">ROUND(E107*P107,2)</f>
        <v>0</v>
      </c>
      <c r="R107" s="157"/>
      <c r="S107" s="157" t="s">
        <v>122</v>
      </c>
      <c r="T107" s="157" t="s">
        <v>123</v>
      </c>
      <c r="U107" s="157">
        <v>0</v>
      </c>
      <c r="V107" s="157">
        <f t="shared" ref="V107:V117" si="6">ROUND(E107*U107,2)</f>
        <v>0</v>
      </c>
      <c r="W107" s="157"/>
      <c r="X107" s="157" t="s">
        <v>124</v>
      </c>
      <c r="Y107" s="157" t="s">
        <v>125</v>
      </c>
      <c r="Z107" s="146"/>
      <c r="AA107" s="146"/>
      <c r="AB107" s="146"/>
      <c r="AC107" s="146"/>
      <c r="AD107" s="146"/>
      <c r="AE107" s="146"/>
      <c r="AF107" s="146"/>
      <c r="AG107" s="146" t="s">
        <v>126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5">
      <c r="A108" s="176">
        <v>33</v>
      </c>
      <c r="B108" s="177" t="s">
        <v>237</v>
      </c>
      <c r="C108" s="184" t="s">
        <v>238</v>
      </c>
      <c r="D108" s="178" t="s">
        <v>169</v>
      </c>
      <c r="E108" s="179">
        <v>10</v>
      </c>
      <c r="F108" s="180"/>
      <c r="G108" s="181">
        <f t="shared" si="0"/>
        <v>0</v>
      </c>
      <c r="H108" s="158"/>
      <c r="I108" s="157">
        <f t="shared" si="1"/>
        <v>0</v>
      </c>
      <c r="J108" s="158"/>
      <c r="K108" s="157">
        <f t="shared" si="2"/>
        <v>0</v>
      </c>
      <c r="L108" s="157">
        <v>21</v>
      </c>
      <c r="M108" s="157">
        <f t="shared" si="3"/>
        <v>0</v>
      </c>
      <c r="N108" s="156">
        <v>0</v>
      </c>
      <c r="O108" s="156">
        <f t="shared" si="4"/>
        <v>0</v>
      </c>
      <c r="P108" s="156">
        <v>0</v>
      </c>
      <c r="Q108" s="156">
        <f t="shared" si="5"/>
        <v>0</v>
      </c>
      <c r="R108" s="157"/>
      <c r="S108" s="157" t="s">
        <v>122</v>
      </c>
      <c r="T108" s="157" t="s">
        <v>123</v>
      </c>
      <c r="U108" s="157">
        <v>0</v>
      </c>
      <c r="V108" s="157">
        <f t="shared" si="6"/>
        <v>0</v>
      </c>
      <c r="W108" s="157"/>
      <c r="X108" s="157" t="s">
        <v>124</v>
      </c>
      <c r="Y108" s="157" t="s">
        <v>125</v>
      </c>
      <c r="Z108" s="146"/>
      <c r="AA108" s="146"/>
      <c r="AB108" s="146"/>
      <c r="AC108" s="146"/>
      <c r="AD108" s="146"/>
      <c r="AE108" s="146"/>
      <c r="AF108" s="146"/>
      <c r="AG108" s="146" t="s">
        <v>126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5">
      <c r="A109" s="176">
        <v>34</v>
      </c>
      <c r="B109" s="177" t="s">
        <v>239</v>
      </c>
      <c r="C109" s="184" t="s">
        <v>240</v>
      </c>
      <c r="D109" s="178" t="s">
        <v>169</v>
      </c>
      <c r="E109" s="179">
        <v>7</v>
      </c>
      <c r="F109" s="180"/>
      <c r="G109" s="181">
        <f t="shared" si="0"/>
        <v>0</v>
      </c>
      <c r="H109" s="158"/>
      <c r="I109" s="157">
        <f t="shared" si="1"/>
        <v>0</v>
      </c>
      <c r="J109" s="158"/>
      <c r="K109" s="157">
        <f t="shared" si="2"/>
        <v>0</v>
      </c>
      <c r="L109" s="157">
        <v>21</v>
      </c>
      <c r="M109" s="157">
        <f t="shared" si="3"/>
        <v>0</v>
      </c>
      <c r="N109" s="156">
        <v>0</v>
      </c>
      <c r="O109" s="156">
        <f t="shared" si="4"/>
        <v>0</v>
      </c>
      <c r="P109" s="156">
        <v>0</v>
      </c>
      <c r="Q109" s="156">
        <f t="shared" si="5"/>
        <v>0</v>
      </c>
      <c r="R109" s="157"/>
      <c r="S109" s="157" t="s">
        <v>122</v>
      </c>
      <c r="T109" s="157" t="s">
        <v>123</v>
      </c>
      <c r="U109" s="157">
        <v>0</v>
      </c>
      <c r="V109" s="157">
        <f t="shared" si="6"/>
        <v>0</v>
      </c>
      <c r="W109" s="157"/>
      <c r="X109" s="157" t="s">
        <v>124</v>
      </c>
      <c r="Y109" s="157" t="s">
        <v>125</v>
      </c>
      <c r="Z109" s="146"/>
      <c r="AA109" s="146"/>
      <c r="AB109" s="146"/>
      <c r="AC109" s="146"/>
      <c r="AD109" s="146"/>
      <c r="AE109" s="146"/>
      <c r="AF109" s="146"/>
      <c r="AG109" s="146" t="s">
        <v>126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5">
      <c r="A110" s="176">
        <v>35</v>
      </c>
      <c r="B110" s="177" t="s">
        <v>241</v>
      </c>
      <c r="C110" s="184" t="s">
        <v>242</v>
      </c>
      <c r="D110" s="178" t="s">
        <v>169</v>
      </c>
      <c r="E110" s="179">
        <v>7</v>
      </c>
      <c r="F110" s="180"/>
      <c r="G110" s="181">
        <f t="shared" si="0"/>
        <v>0</v>
      </c>
      <c r="H110" s="158"/>
      <c r="I110" s="157">
        <f t="shared" si="1"/>
        <v>0</v>
      </c>
      <c r="J110" s="158"/>
      <c r="K110" s="157">
        <f t="shared" si="2"/>
        <v>0</v>
      </c>
      <c r="L110" s="157">
        <v>21</v>
      </c>
      <c r="M110" s="157">
        <f t="shared" si="3"/>
        <v>0</v>
      </c>
      <c r="N110" s="156">
        <v>0</v>
      </c>
      <c r="O110" s="156">
        <f t="shared" si="4"/>
        <v>0</v>
      </c>
      <c r="P110" s="156">
        <v>0</v>
      </c>
      <c r="Q110" s="156">
        <f t="shared" si="5"/>
        <v>0</v>
      </c>
      <c r="R110" s="157"/>
      <c r="S110" s="157" t="s">
        <v>122</v>
      </c>
      <c r="T110" s="157" t="s">
        <v>123</v>
      </c>
      <c r="U110" s="157">
        <v>0</v>
      </c>
      <c r="V110" s="157">
        <f t="shared" si="6"/>
        <v>0</v>
      </c>
      <c r="W110" s="157"/>
      <c r="X110" s="157" t="s">
        <v>124</v>
      </c>
      <c r="Y110" s="157" t="s">
        <v>125</v>
      </c>
      <c r="Z110" s="146"/>
      <c r="AA110" s="146"/>
      <c r="AB110" s="146"/>
      <c r="AC110" s="146"/>
      <c r="AD110" s="146"/>
      <c r="AE110" s="146"/>
      <c r="AF110" s="146"/>
      <c r="AG110" s="146" t="s">
        <v>126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5">
      <c r="A111" s="176">
        <v>36</v>
      </c>
      <c r="B111" s="177" t="s">
        <v>243</v>
      </c>
      <c r="C111" s="184" t="s">
        <v>244</v>
      </c>
      <c r="D111" s="178" t="s">
        <v>245</v>
      </c>
      <c r="E111" s="179">
        <v>2</v>
      </c>
      <c r="F111" s="180"/>
      <c r="G111" s="181">
        <f t="shared" si="0"/>
        <v>0</v>
      </c>
      <c r="H111" s="158"/>
      <c r="I111" s="157">
        <f t="shared" si="1"/>
        <v>0</v>
      </c>
      <c r="J111" s="158"/>
      <c r="K111" s="157">
        <f t="shared" si="2"/>
        <v>0</v>
      </c>
      <c r="L111" s="157">
        <v>21</v>
      </c>
      <c r="M111" s="157">
        <f t="shared" si="3"/>
        <v>0</v>
      </c>
      <c r="N111" s="156">
        <v>0</v>
      </c>
      <c r="O111" s="156">
        <f t="shared" si="4"/>
        <v>0</v>
      </c>
      <c r="P111" s="156">
        <v>3.968E-2</v>
      </c>
      <c r="Q111" s="156">
        <f t="shared" si="5"/>
        <v>0.08</v>
      </c>
      <c r="R111" s="157"/>
      <c r="S111" s="157" t="s">
        <v>122</v>
      </c>
      <c r="T111" s="157" t="s">
        <v>137</v>
      </c>
      <c r="U111" s="157">
        <v>0.74399999999999999</v>
      </c>
      <c r="V111" s="157">
        <f t="shared" si="6"/>
        <v>1.49</v>
      </c>
      <c r="W111" s="157"/>
      <c r="X111" s="157" t="s">
        <v>124</v>
      </c>
      <c r="Y111" s="157" t="s">
        <v>125</v>
      </c>
      <c r="Z111" s="146"/>
      <c r="AA111" s="146"/>
      <c r="AB111" s="146"/>
      <c r="AC111" s="146"/>
      <c r="AD111" s="146"/>
      <c r="AE111" s="146"/>
      <c r="AF111" s="146"/>
      <c r="AG111" s="146" t="s">
        <v>126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5">
      <c r="A112" s="176">
        <v>37</v>
      </c>
      <c r="B112" s="177" t="s">
        <v>246</v>
      </c>
      <c r="C112" s="184" t="s">
        <v>247</v>
      </c>
      <c r="D112" s="178" t="s">
        <v>169</v>
      </c>
      <c r="E112" s="179">
        <v>2</v>
      </c>
      <c r="F112" s="180"/>
      <c r="G112" s="181">
        <f t="shared" si="0"/>
        <v>0</v>
      </c>
      <c r="H112" s="158"/>
      <c r="I112" s="157">
        <f t="shared" si="1"/>
        <v>0</v>
      </c>
      <c r="J112" s="158"/>
      <c r="K112" s="157">
        <f t="shared" si="2"/>
        <v>0</v>
      </c>
      <c r="L112" s="157">
        <v>21</v>
      </c>
      <c r="M112" s="157">
        <f t="shared" si="3"/>
        <v>0</v>
      </c>
      <c r="N112" s="156">
        <v>1.917E-2</v>
      </c>
      <c r="O112" s="156">
        <f t="shared" si="4"/>
        <v>0.04</v>
      </c>
      <c r="P112" s="156">
        <v>0</v>
      </c>
      <c r="Q112" s="156">
        <f t="shared" si="5"/>
        <v>0</v>
      </c>
      <c r="R112" s="157"/>
      <c r="S112" s="157" t="s">
        <v>137</v>
      </c>
      <c r="T112" s="157" t="s">
        <v>137</v>
      </c>
      <c r="U112" s="157">
        <v>3.4074499999999999</v>
      </c>
      <c r="V112" s="157">
        <f t="shared" si="6"/>
        <v>6.81</v>
      </c>
      <c r="W112" s="157"/>
      <c r="X112" s="157" t="s">
        <v>219</v>
      </c>
      <c r="Y112" s="157" t="s">
        <v>125</v>
      </c>
      <c r="Z112" s="146"/>
      <c r="AA112" s="146"/>
      <c r="AB112" s="146"/>
      <c r="AC112" s="146"/>
      <c r="AD112" s="146"/>
      <c r="AE112" s="146"/>
      <c r="AF112" s="146"/>
      <c r="AG112" s="146" t="s">
        <v>248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5">
      <c r="A113" s="176">
        <v>38</v>
      </c>
      <c r="B113" s="177" t="s">
        <v>249</v>
      </c>
      <c r="C113" s="184" t="s">
        <v>250</v>
      </c>
      <c r="D113" s="178" t="s">
        <v>169</v>
      </c>
      <c r="E113" s="179">
        <v>1</v>
      </c>
      <c r="F113" s="180"/>
      <c r="G113" s="181">
        <f t="shared" si="0"/>
        <v>0</v>
      </c>
      <c r="H113" s="158"/>
      <c r="I113" s="157">
        <f t="shared" si="1"/>
        <v>0</v>
      </c>
      <c r="J113" s="158"/>
      <c r="K113" s="157">
        <f t="shared" si="2"/>
        <v>0</v>
      </c>
      <c r="L113" s="157">
        <v>21</v>
      </c>
      <c r="M113" s="157">
        <f t="shared" si="3"/>
        <v>0</v>
      </c>
      <c r="N113" s="156">
        <v>3.0929999999999999E-2</v>
      </c>
      <c r="O113" s="156">
        <f t="shared" si="4"/>
        <v>0.03</v>
      </c>
      <c r="P113" s="156">
        <v>0</v>
      </c>
      <c r="Q113" s="156">
        <f t="shared" si="5"/>
        <v>0</v>
      </c>
      <c r="R113" s="157"/>
      <c r="S113" s="157" t="s">
        <v>137</v>
      </c>
      <c r="T113" s="157" t="s">
        <v>137</v>
      </c>
      <c r="U113" s="157">
        <v>3.1754799999999999</v>
      </c>
      <c r="V113" s="157">
        <f t="shared" si="6"/>
        <v>3.18</v>
      </c>
      <c r="W113" s="157"/>
      <c r="X113" s="157" t="s">
        <v>219</v>
      </c>
      <c r="Y113" s="157" t="s">
        <v>125</v>
      </c>
      <c r="Z113" s="146"/>
      <c r="AA113" s="146"/>
      <c r="AB113" s="146"/>
      <c r="AC113" s="146"/>
      <c r="AD113" s="146"/>
      <c r="AE113" s="146"/>
      <c r="AF113" s="146"/>
      <c r="AG113" s="146" t="s">
        <v>248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5">
      <c r="A114" s="176">
        <v>39</v>
      </c>
      <c r="B114" s="177" t="s">
        <v>251</v>
      </c>
      <c r="C114" s="184" t="s">
        <v>252</v>
      </c>
      <c r="D114" s="178" t="s">
        <v>169</v>
      </c>
      <c r="E114" s="179">
        <v>1</v>
      </c>
      <c r="F114" s="180"/>
      <c r="G114" s="181">
        <f t="shared" si="0"/>
        <v>0</v>
      </c>
      <c r="H114" s="158"/>
      <c r="I114" s="157">
        <f t="shared" si="1"/>
        <v>0</v>
      </c>
      <c r="J114" s="158"/>
      <c r="K114" s="157">
        <f t="shared" si="2"/>
        <v>0</v>
      </c>
      <c r="L114" s="157">
        <v>21</v>
      </c>
      <c r="M114" s="157">
        <f t="shared" si="3"/>
        <v>0</v>
      </c>
      <c r="N114" s="156">
        <v>0</v>
      </c>
      <c r="O114" s="156">
        <f t="shared" si="4"/>
        <v>0</v>
      </c>
      <c r="P114" s="156">
        <v>1.933E-2</v>
      </c>
      <c r="Q114" s="156">
        <f t="shared" si="5"/>
        <v>0.02</v>
      </c>
      <c r="R114" s="157"/>
      <c r="S114" s="157" t="s">
        <v>137</v>
      </c>
      <c r="T114" s="157" t="s">
        <v>137</v>
      </c>
      <c r="U114" s="157">
        <v>0.94825999999999999</v>
      </c>
      <c r="V114" s="157">
        <f t="shared" si="6"/>
        <v>0.95</v>
      </c>
      <c r="W114" s="157"/>
      <c r="X114" s="157" t="s">
        <v>219</v>
      </c>
      <c r="Y114" s="157" t="s">
        <v>125</v>
      </c>
      <c r="Z114" s="146"/>
      <c r="AA114" s="146"/>
      <c r="AB114" s="146"/>
      <c r="AC114" s="146"/>
      <c r="AD114" s="146"/>
      <c r="AE114" s="146"/>
      <c r="AF114" s="146"/>
      <c r="AG114" s="146" t="s">
        <v>248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5">
      <c r="A115" s="176">
        <v>40</v>
      </c>
      <c r="B115" s="177" t="s">
        <v>253</v>
      </c>
      <c r="C115" s="184" t="s">
        <v>254</v>
      </c>
      <c r="D115" s="178" t="s">
        <v>169</v>
      </c>
      <c r="E115" s="179">
        <v>2</v>
      </c>
      <c r="F115" s="180"/>
      <c r="G115" s="181">
        <f t="shared" si="0"/>
        <v>0</v>
      </c>
      <c r="H115" s="158"/>
      <c r="I115" s="157">
        <f t="shared" si="1"/>
        <v>0</v>
      </c>
      <c r="J115" s="158"/>
      <c r="K115" s="157">
        <f t="shared" si="2"/>
        <v>0</v>
      </c>
      <c r="L115" s="157">
        <v>21</v>
      </c>
      <c r="M115" s="157">
        <f t="shared" si="3"/>
        <v>0</v>
      </c>
      <c r="N115" s="156">
        <v>0</v>
      </c>
      <c r="O115" s="156">
        <f t="shared" si="4"/>
        <v>0</v>
      </c>
      <c r="P115" s="156">
        <v>3.1870000000000002E-2</v>
      </c>
      <c r="Q115" s="156">
        <f t="shared" si="5"/>
        <v>0.06</v>
      </c>
      <c r="R115" s="157"/>
      <c r="S115" s="157" t="s">
        <v>137</v>
      </c>
      <c r="T115" s="157" t="s">
        <v>137</v>
      </c>
      <c r="U115" s="157">
        <v>1.3957299999999999</v>
      </c>
      <c r="V115" s="157">
        <f t="shared" si="6"/>
        <v>2.79</v>
      </c>
      <c r="W115" s="157"/>
      <c r="X115" s="157" t="s">
        <v>219</v>
      </c>
      <c r="Y115" s="157" t="s">
        <v>125</v>
      </c>
      <c r="Z115" s="146"/>
      <c r="AA115" s="146"/>
      <c r="AB115" s="146"/>
      <c r="AC115" s="146"/>
      <c r="AD115" s="146"/>
      <c r="AE115" s="146"/>
      <c r="AF115" s="146"/>
      <c r="AG115" s="146" t="s">
        <v>248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0" outlineLevel="1" x14ac:dyDescent="0.25">
      <c r="A116" s="170">
        <v>41</v>
      </c>
      <c r="B116" s="171" t="s">
        <v>255</v>
      </c>
      <c r="C116" s="185" t="s">
        <v>256</v>
      </c>
      <c r="D116" s="172" t="s">
        <v>169</v>
      </c>
      <c r="E116" s="173">
        <v>2</v>
      </c>
      <c r="F116" s="174"/>
      <c r="G116" s="175">
        <f t="shared" si="0"/>
        <v>0</v>
      </c>
      <c r="H116" s="158"/>
      <c r="I116" s="157">
        <f t="shared" si="1"/>
        <v>0</v>
      </c>
      <c r="J116" s="158"/>
      <c r="K116" s="157">
        <f t="shared" si="2"/>
        <v>0</v>
      </c>
      <c r="L116" s="157">
        <v>21</v>
      </c>
      <c r="M116" s="157">
        <f t="shared" si="3"/>
        <v>0</v>
      </c>
      <c r="N116" s="156">
        <v>3.4779999999999998E-2</v>
      </c>
      <c r="O116" s="156">
        <f t="shared" si="4"/>
        <v>7.0000000000000007E-2</v>
      </c>
      <c r="P116" s="156">
        <v>0</v>
      </c>
      <c r="Q116" s="156">
        <f t="shared" si="5"/>
        <v>0</v>
      </c>
      <c r="R116" s="157"/>
      <c r="S116" s="157" t="s">
        <v>122</v>
      </c>
      <c r="T116" s="157" t="s">
        <v>137</v>
      </c>
      <c r="U116" s="157">
        <v>2.3891300000000002</v>
      </c>
      <c r="V116" s="157">
        <f t="shared" si="6"/>
        <v>4.78</v>
      </c>
      <c r="W116" s="157"/>
      <c r="X116" s="157" t="s">
        <v>219</v>
      </c>
      <c r="Y116" s="157" t="s">
        <v>125</v>
      </c>
      <c r="Z116" s="146"/>
      <c r="AA116" s="146"/>
      <c r="AB116" s="146"/>
      <c r="AC116" s="146"/>
      <c r="AD116" s="146"/>
      <c r="AE116" s="146"/>
      <c r="AF116" s="146"/>
      <c r="AG116" s="146" t="s">
        <v>248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5">
      <c r="A117" s="153">
        <v>42</v>
      </c>
      <c r="B117" s="154" t="s">
        <v>257</v>
      </c>
      <c r="C117" s="187" t="s">
        <v>258</v>
      </c>
      <c r="D117" s="155" t="s">
        <v>0</v>
      </c>
      <c r="E117" s="182"/>
      <c r="F117" s="158"/>
      <c r="G117" s="157">
        <f t="shared" si="0"/>
        <v>0</v>
      </c>
      <c r="H117" s="158"/>
      <c r="I117" s="157">
        <f t="shared" si="1"/>
        <v>0</v>
      </c>
      <c r="J117" s="158"/>
      <c r="K117" s="157">
        <f t="shared" si="2"/>
        <v>0</v>
      </c>
      <c r="L117" s="157">
        <v>21</v>
      </c>
      <c r="M117" s="157">
        <f t="shared" si="3"/>
        <v>0</v>
      </c>
      <c r="N117" s="156">
        <v>0</v>
      </c>
      <c r="O117" s="156">
        <f t="shared" si="4"/>
        <v>0</v>
      </c>
      <c r="P117" s="156">
        <v>0</v>
      </c>
      <c r="Q117" s="156">
        <f t="shared" si="5"/>
        <v>0</v>
      </c>
      <c r="R117" s="157"/>
      <c r="S117" s="157" t="s">
        <v>137</v>
      </c>
      <c r="T117" s="157" t="s">
        <v>137</v>
      </c>
      <c r="U117" s="157">
        <v>0</v>
      </c>
      <c r="V117" s="157">
        <f t="shared" si="6"/>
        <v>0</v>
      </c>
      <c r="W117" s="157"/>
      <c r="X117" s="157" t="s">
        <v>199</v>
      </c>
      <c r="Y117" s="157" t="s">
        <v>125</v>
      </c>
      <c r="Z117" s="146"/>
      <c r="AA117" s="146"/>
      <c r="AB117" s="146"/>
      <c r="AC117" s="146"/>
      <c r="AD117" s="146"/>
      <c r="AE117" s="146"/>
      <c r="AF117" s="146"/>
      <c r="AG117" s="146" t="s">
        <v>200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13" x14ac:dyDescent="0.25">
      <c r="A118" s="163" t="s">
        <v>117</v>
      </c>
      <c r="B118" s="164" t="s">
        <v>76</v>
      </c>
      <c r="C118" s="183" t="s">
        <v>77</v>
      </c>
      <c r="D118" s="165"/>
      <c r="E118" s="166"/>
      <c r="F118" s="167"/>
      <c r="G118" s="168">
        <f>SUMIF(AG119:AG121,"&lt;&gt;NOR",G119:G121)</f>
        <v>0</v>
      </c>
      <c r="H118" s="162"/>
      <c r="I118" s="162">
        <f>SUM(I119:I121)</f>
        <v>0</v>
      </c>
      <c r="J118" s="162"/>
      <c r="K118" s="162">
        <f>SUM(K119:K121)</f>
        <v>0</v>
      </c>
      <c r="L118" s="162"/>
      <c r="M118" s="162">
        <f>SUM(M119:M121)</f>
        <v>0</v>
      </c>
      <c r="N118" s="161"/>
      <c r="O118" s="161">
        <f>SUM(O119:O121)</f>
        <v>0</v>
      </c>
      <c r="P118" s="161"/>
      <c r="Q118" s="161">
        <f>SUM(Q119:Q121)</f>
        <v>0</v>
      </c>
      <c r="R118" s="162"/>
      <c r="S118" s="162"/>
      <c r="T118" s="162"/>
      <c r="U118" s="162"/>
      <c r="V118" s="162">
        <f>SUM(V119:V121)</f>
        <v>0</v>
      </c>
      <c r="W118" s="162"/>
      <c r="X118" s="162"/>
      <c r="Y118" s="162"/>
      <c r="AG118" t="s">
        <v>118</v>
      </c>
    </row>
    <row r="119" spans="1:60" outlineLevel="1" x14ac:dyDescent="0.25">
      <c r="A119" s="170">
        <v>43</v>
      </c>
      <c r="B119" s="171" t="s">
        <v>259</v>
      </c>
      <c r="C119" s="185" t="s">
        <v>260</v>
      </c>
      <c r="D119" s="172" t="s">
        <v>169</v>
      </c>
      <c r="E119" s="173">
        <v>2</v>
      </c>
      <c r="F119" s="174"/>
      <c r="G119" s="175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0</v>
      </c>
      <c r="O119" s="156">
        <f>ROUND(E119*N119,2)</f>
        <v>0</v>
      </c>
      <c r="P119" s="156">
        <v>0</v>
      </c>
      <c r="Q119" s="156">
        <f>ROUND(E119*P119,2)</f>
        <v>0</v>
      </c>
      <c r="R119" s="157"/>
      <c r="S119" s="157" t="s">
        <v>122</v>
      </c>
      <c r="T119" s="157" t="s">
        <v>123</v>
      </c>
      <c r="U119" s="157">
        <v>0</v>
      </c>
      <c r="V119" s="157">
        <f>ROUND(E119*U119,2)</f>
        <v>0</v>
      </c>
      <c r="W119" s="157"/>
      <c r="X119" s="157" t="s">
        <v>124</v>
      </c>
      <c r="Y119" s="157" t="s">
        <v>125</v>
      </c>
      <c r="Z119" s="146"/>
      <c r="AA119" s="146"/>
      <c r="AB119" s="146"/>
      <c r="AC119" s="146"/>
      <c r="AD119" s="146"/>
      <c r="AE119" s="146"/>
      <c r="AF119" s="146"/>
      <c r="AG119" s="146" t="s">
        <v>126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5">
      <c r="A120" s="176" t="s">
        <v>366</v>
      </c>
      <c r="B120" s="177"/>
      <c r="C120" s="184" t="s">
        <v>367</v>
      </c>
      <c r="D120" s="178" t="s">
        <v>169</v>
      </c>
      <c r="E120" s="179">
        <v>1</v>
      </c>
      <c r="F120" s="180"/>
      <c r="G120" s="181">
        <f>ROUND(E120*F120,2)</f>
        <v>0</v>
      </c>
      <c r="H120" s="158"/>
      <c r="I120" s="157"/>
      <c r="J120" s="158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5">
      <c r="A121" s="153">
        <v>44</v>
      </c>
      <c r="B121" s="154" t="s">
        <v>261</v>
      </c>
      <c r="C121" s="187" t="s">
        <v>262</v>
      </c>
      <c r="D121" s="155" t="s">
        <v>0</v>
      </c>
      <c r="E121" s="182"/>
      <c r="F121" s="158"/>
      <c r="G121" s="157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0</v>
      </c>
      <c r="O121" s="156">
        <f>ROUND(E121*N121,2)</f>
        <v>0</v>
      </c>
      <c r="P121" s="156">
        <v>0</v>
      </c>
      <c r="Q121" s="156">
        <f>ROUND(E121*P121,2)</f>
        <v>0</v>
      </c>
      <c r="R121" s="157"/>
      <c r="S121" s="157" t="s">
        <v>137</v>
      </c>
      <c r="T121" s="157" t="s">
        <v>137</v>
      </c>
      <c r="U121" s="157">
        <v>0</v>
      </c>
      <c r="V121" s="157">
        <f>ROUND(E121*U121,2)</f>
        <v>0</v>
      </c>
      <c r="W121" s="157"/>
      <c r="X121" s="157" t="s">
        <v>199</v>
      </c>
      <c r="Y121" s="157" t="s">
        <v>125</v>
      </c>
      <c r="Z121" s="146"/>
      <c r="AA121" s="146"/>
      <c r="AB121" s="146"/>
      <c r="AC121" s="146"/>
      <c r="AD121" s="146"/>
      <c r="AE121" s="146"/>
      <c r="AF121" s="146"/>
      <c r="AG121" s="146" t="s">
        <v>200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13" x14ac:dyDescent="0.25">
      <c r="A122" s="163" t="s">
        <v>117</v>
      </c>
      <c r="B122" s="164" t="s">
        <v>78</v>
      </c>
      <c r="C122" s="183" t="s">
        <v>79</v>
      </c>
      <c r="D122" s="165"/>
      <c r="E122" s="166"/>
      <c r="F122" s="167"/>
      <c r="G122" s="168">
        <f>SUMIF(AG123:AG138,"&lt;&gt;NOR",G123:G138)</f>
        <v>0</v>
      </c>
      <c r="H122" s="162"/>
      <c r="I122" s="162">
        <f>SUM(I123:I138)</f>
        <v>0</v>
      </c>
      <c r="J122" s="162"/>
      <c r="K122" s="162">
        <f>SUM(K123:K138)</f>
        <v>0</v>
      </c>
      <c r="L122" s="162"/>
      <c r="M122" s="162">
        <f>SUM(M123:M138)</f>
        <v>0</v>
      </c>
      <c r="N122" s="161"/>
      <c r="O122" s="161">
        <f>SUM(O123:O138)</f>
        <v>0.69000000000000006</v>
      </c>
      <c r="P122" s="161"/>
      <c r="Q122" s="161">
        <f>SUM(Q123:Q138)</f>
        <v>0</v>
      </c>
      <c r="R122" s="162"/>
      <c r="S122" s="162"/>
      <c r="T122" s="162"/>
      <c r="U122" s="162"/>
      <c r="V122" s="162">
        <f>SUM(V123:V138)</f>
        <v>40.159999999999997</v>
      </c>
      <c r="W122" s="162"/>
      <c r="X122" s="162"/>
      <c r="Y122" s="162"/>
      <c r="AG122" t="s">
        <v>118</v>
      </c>
    </row>
    <row r="123" spans="1:60" outlineLevel="1" x14ac:dyDescent="0.25">
      <c r="A123" s="176">
        <v>45</v>
      </c>
      <c r="B123" s="177" t="s">
        <v>263</v>
      </c>
      <c r="C123" s="184" t="s">
        <v>264</v>
      </c>
      <c r="D123" s="178" t="s">
        <v>150</v>
      </c>
      <c r="E123" s="179">
        <v>24.6</v>
      </c>
      <c r="F123" s="180"/>
      <c r="G123" s="181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2.1000000000000001E-4</v>
      </c>
      <c r="O123" s="156">
        <f>ROUND(E123*N123,2)</f>
        <v>0.01</v>
      </c>
      <c r="P123" s="156">
        <v>0</v>
      </c>
      <c r="Q123" s="156">
        <f>ROUND(E123*P123,2)</f>
        <v>0</v>
      </c>
      <c r="R123" s="157"/>
      <c r="S123" s="157" t="s">
        <v>137</v>
      </c>
      <c r="T123" s="157" t="s">
        <v>137</v>
      </c>
      <c r="U123" s="157">
        <v>0.05</v>
      </c>
      <c r="V123" s="157">
        <f>ROUND(E123*U123,2)</f>
        <v>1.23</v>
      </c>
      <c r="W123" s="157"/>
      <c r="X123" s="157" t="s">
        <v>124</v>
      </c>
      <c r="Y123" s="157" t="s">
        <v>125</v>
      </c>
      <c r="Z123" s="146"/>
      <c r="AA123" s="146"/>
      <c r="AB123" s="146"/>
      <c r="AC123" s="146"/>
      <c r="AD123" s="146"/>
      <c r="AE123" s="146"/>
      <c r="AF123" s="146"/>
      <c r="AG123" s="146" t="s">
        <v>207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ht="20" outlineLevel="1" x14ac:dyDescent="0.25">
      <c r="A124" s="170">
        <v>46</v>
      </c>
      <c r="B124" s="171" t="s">
        <v>265</v>
      </c>
      <c r="C124" s="185" t="s">
        <v>266</v>
      </c>
      <c r="D124" s="172" t="s">
        <v>150</v>
      </c>
      <c r="E124" s="173">
        <v>24.6</v>
      </c>
      <c r="F124" s="174"/>
      <c r="G124" s="17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5.3600000000000002E-3</v>
      </c>
      <c r="O124" s="156">
        <f>ROUND(E124*N124,2)</f>
        <v>0.13</v>
      </c>
      <c r="P124" s="156">
        <v>0</v>
      </c>
      <c r="Q124" s="156">
        <f>ROUND(E124*P124,2)</f>
        <v>0</v>
      </c>
      <c r="R124" s="157"/>
      <c r="S124" s="157" t="s">
        <v>137</v>
      </c>
      <c r="T124" s="157" t="s">
        <v>137</v>
      </c>
      <c r="U124" s="157">
        <v>1.3466</v>
      </c>
      <c r="V124" s="157">
        <f>ROUND(E124*U124,2)</f>
        <v>33.130000000000003</v>
      </c>
      <c r="W124" s="157"/>
      <c r="X124" s="157" t="s">
        <v>124</v>
      </c>
      <c r="Y124" s="157" t="s">
        <v>125</v>
      </c>
      <c r="Z124" s="146"/>
      <c r="AA124" s="146"/>
      <c r="AB124" s="146"/>
      <c r="AC124" s="146"/>
      <c r="AD124" s="146"/>
      <c r="AE124" s="146"/>
      <c r="AF124" s="146"/>
      <c r="AG124" s="146" t="s">
        <v>207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2" x14ac:dyDescent="0.25">
      <c r="A125" s="153"/>
      <c r="B125" s="154"/>
      <c r="C125" s="186" t="s">
        <v>164</v>
      </c>
      <c r="D125" s="159"/>
      <c r="E125" s="160">
        <v>24.6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6"/>
      <c r="AA125" s="146"/>
      <c r="AB125" s="146"/>
      <c r="AC125" s="146"/>
      <c r="AD125" s="146"/>
      <c r="AE125" s="146"/>
      <c r="AF125" s="146"/>
      <c r="AG125" s="146" t="s">
        <v>139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5">
      <c r="A126" s="170">
        <v>47</v>
      </c>
      <c r="B126" s="171" t="s">
        <v>267</v>
      </c>
      <c r="C126" s="185" t="s">
        <v>268</v>
      </c>
      <c r="D126" s="172" t="s">
        <v>136</v>
      </c>
      <c r="E126" s="173">
        <v>82.8</v>
      </c>
      <c r="F126" s="174"/>
      <c r="G126" s="175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4.0000000000000003E-5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137</v>
      </c>
      <c r="T126" s="157" t="s">
        <v>137</v>
      </c>
      <c r="U126" s="157">
        <v>7.0000000000000007E-2</v>
      </c>
      <c r="V126" s="157">
        <f>ROUND(E126*U126,2)</f>
        <v>5.8</v>
      </c>
      <c r="W126" s="157"/>
      <c r="X126" s="157" t="s">
        <v>124</v>
      </c>
      <c r="Y126" s="157" t="s">
        <v>125</v>
      </c>
      <c r="Z126" s="146"/>
      <c r="AA126" s="146"/>
      <c r="AB126" s="146"/>
      <c r="AC126" s="146"/>
      <c r="AD126" s="146"/>
      <c r="AE126" s="146"/>
      <c r="AF126" s="146"/>
      <c r="AG126" s="146" t="s">
        <v>207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5">
      <c r="A127" s="153"/>
      <c r="B127" s="154"/>
      <c r="C127" s="186" t="s">
        <v>140</v>
      </c>
      <c r="D127" s="159"/>
      <c r="E127" s="160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6"/>
      <c r="AA127" s="146"/>
      <c r="AB127" s="146"/>
      <c r="AC127" s="146"/>
      <c r="AD127" s="146"/>
      <c r="AE127" s="146"/>
      <c r="AF127" s="146"/>
      <c r="AG127" s="146" t="s">
        <v>139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3" x14ac:dyDescent="0.25">
      <c r="A128" s="153"/>
      <c r="B128" s="154"/>
      <c r="C128" s="186" t="s">
        <v>141</v>
      </c>
      <c r="D128" s="159"/>
      <c r="E128" s="160">
        <v>9.8000000000000007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6"/>
      <c r="AA128" s="146"/>
      <c r="AB128" s="146"/>
      <c r="AC128" s="146"/>
      <c r="AD128" s="146"/>
      <c r="AE128" s="146"/>
      <c r="AF128" s="146"/>
      <c r="AG128" s="146" t="s">
        <v>139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3" x14ac:dyDescent="0.25">
      <c r="A129" s="153"/>
      <c r="B129" s="154"/>
      <c r="C129" s="186" t="s">
        <v>142</v>
      </c>
      <c r="D129" s="159"/>
      <c r="E129" s="160"/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6"/>
      <c r="AA129" s="146"/>
      <c r="AB129" s="146"/>
      <c r="AC129" s="146"/>
      <c r="AD129" s="146"/>
      <c r="AE129" s="146"/>
      <c r="AF129" s="146"/>
      <c r="AG129" s="146" t="s">
        <v>139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3" x14ac:dyDescent="0.25">
      <c r="A130" s="153"/>
      <c r="B130" s="154"/>
      <c r="C130" s="186" t="s">
        <v>143</v>
      </c>
      <c r="D130" s="159"/>
      <c r="E130" s="160">
        <v>10.55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6"/>
      <c r="AA130" s="146"/>
      <c r="AB130" s="146"/>
      <c r="AC130" s="146"/>
      <c r="AD130" s="146"/>
      <c r="AE130" s="146"/>
      <c r="AF130" s="146"/>
      <c r="AG130" s="146" t="s">
        <v>139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3" x14ac:dyDescent="0.25">
      <c r="A131" s="153"/>
      <c r="B131" s="154"/>
      <c r="C131" s="186" t="s">
        <v>144</v>
      </c>
      <c r="D131" s="159"/>
      <c r="E131" s="160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6"/>
      <c r="AA131" s="146"/>
      <c r="AB131" s="146"/>
      <c r="AC131" s="146"/>
      <c r="AD131" s="146"/>
      <c r="AE131" s="146"/>
      <c r="AF131" s="146"/>
      <c r="AG131" s="146" t="s">
        <v>139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3" x14ac:dyDescent="0.25">
      <c r="A132" s="153"/>
      <c r="B132" s="154"/>
      <c r="C132" s="186" t="s">
        <v>145</v>
      </c>
      <c r="D132" s="159"/>
      <c r="E132" s="160">
        <v>18.350000000000001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6"/>
      <c r="AA132" s="146"/>
      <c r="AB132" s="146"/>
      <c r="AC132" s="146"/>
      <c r="AD132" s="146"/>
      <c r="AE132" s="146"/>
      <c r="AF132" s="146"/>
      <c r="AG132" s="146" t="s">
        <v>139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3" x14ac:dyDescent="0.25">
      <c r="A133" s="153"/>
      <c r="B133" s="154"/>
      <c r="C133" s="186" t="s">
        <v>269</v>
      </c>
      <c r="D133" s="159"/>
      <c r="E133" s="160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6"/>
      <c r="AA133" s="146"/>
      <c r="AB133" s="146"/>
      <c r="AC133" s="146"/>
      <c r="AD133" s="146"/>
      <c r="AE133" s="146"/>
      <c r="AF133" s="146"/>
      <c r="AG133" s="146" t="s">
        <v>139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3" x14ac:dyDescent="0.25">
      <c r="A134" s="153"/>
      <c r="B134" s="154"/>
      <c r="C134" s="186" t="s">
        <v>270</v>
      </c>
      <c r="D134" s="159"/>
      <c r="E134" s="160">
        <v>44.1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6"/>
      <c r="AA134" s="146"/>
      <c r="AB134" s="146"/>
      <c r="AC134" s="146"/>
      <c r="AD134" s="146"/>
      <c r="AE134" s="146"/>
      <c r="AF134" s="146"/>
      <c r="AG134" s="146" t="s">
        <v>139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5">
      <c r="A135" s="176">
        <v>48</v>
      </c>
      <c r="B135" s="177" t="s">
        <v>271</v>
      </c>
      <c r="C135" s="184" t="s">
        <v>272</v>
      </c>
      <c r="D135" s="178" t="s">
        <v>150</v>
      </c>
      <c r="E135" s="179">
        <v>24.6</v>
      </c>
      <c r="F135" s="180"/>
      <c r="G135" s="181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4.0000000000000002E-4</v>
      </c>
      <c r="O135" s="156">
        <f>ROUND(E135*N135,2)</f>
        <v>0.01</v>
      </c>
      <c r="P135" s="156">
        <v>0</v>
      </c>
      <c r="Q135" s="156">
        <f>ROUND(E135*P135,2)</f>
        <v>0</v>
      </c>
      <c r="R135" s="157"/>
      <c r="S135" s="157" t="s">
        <v>122</v>
      </c>
      <c r="T135" s="157" t="s">
        <v>123</v>
      </c>
      <c r="U135" s="157">
        <v>0</v>
      </c>
      <c r="V135" s="157">
        <f>ROUND(E135*U135,2)</f>
        <v>0</v>
      </c>
      <c r="W135" s="157"/>
      <c r="X135" s="157" t="s">
        <v>124</v>
      </c>
      <c r="Y135" s="157" t="s">
        <v>125</v>
      </c>
      <c r="Z135" s="146"/>
      <c r="AA135" s="146"/>
      <c r="AB135" s="146"/>
      <c r="AC135" s="146"/>
      <c r="AD135" s="146"/>
      <c r="AE135" s="146"/>
      <c r="AF135" s="146"/>
      <c r="AG135" s="146" t="s">
        <v>207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5">
      <c r="A136" s="170">
        <v>49</v>
      </c>
      <c r="B136" s="171" t="s">
        <v>273</v>
      </c>
      <c r="C136" s="185" t="s">
        <v>274</v>
      </c>
      <c r="D136" s="172" t="s">
        <v>150</v>
      </c>
      <c r="E136" s="173">
        <v>28.29</v>
      </c>
      <c r="F136" s="174"/>
      <c r="G136" s="175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1.9199999999999998E-2</v>
      </c>
      <c r="O136" s="156">
        <f>ROUND(E136*N136,2)</f>
        <v>0.54</v>
      </c>
      <c r="P136" s="156">
        <v>0</v>
      </c>
      <c r="Q136" s="156">
        <f>ROUND(E136*P136,2)</f>
        <v>0</v>
      </c>
      <c r="R136" s="157" t="s">
        <v>275</v>
      </c>
      <c r="S136" s="157" t="s">
        <v>137</v>
      </c>
      <c r="T136" s="157" t="s">
        <v>137</v>
      </c>
      <c r="U136" s="157">
        <v>0</v>
      </c>
      <c r="V136" s="157">
        <f>ROUND(E136*U136,2)</f>
        <v>0</v>
      </c>
      <c r="W136" s="157"/>
      <c r="X136" s="157" t="s">
        <v>276</v>
      </c>
      <c r="Y136" s="157" t="s">
        <v>125</v>
      </c>
      <c r="Z136" s="146"/>
      <c r="AA136" s="146"/>
      <c r="AB136" s="146"/>
      <c r="AC136" s="146"/>
      <c r="AD136" s="146"/>
      <c r="AE136" s="146"/>
      <c r="AF136" s="146"/>
      <c r="AG136" s="146" t="s">
        <v>277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5">
      <c r="A137" s="153"/>
      <c r="B137" s="154"/>
      <c r="C137" s="186" t="s">
        <v>278</v>
      </c>
      <c r="D137" s="159"/>
      <c r="E137" s="160">
        <v>28.29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6"/>
      <c r="AA137" s="146"/>
      <c r="AB137" s="146"/>
      <c r="AC137" s="146"/>
      <c r="AD137" s="146"/>
      <c r="AE137" s="146"/>
      <c r="AF137" s="146"/>
      <c r="AG137" s="146" t="s">
        <v>139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5">
      <c r="A138" s="153">
        <v>50</v>
      </c>
      <c r="B138" s="154" t="s">
        <v>279</v>
      </c>
      <c r="C138" s="187" t="s">
        <v>280</v>
      </c>
      <c r="D138" s="155" t="s">
        <v>0</v>
      </c>
      <c r="E138" s="182"/>
      <c r="F138" s="158"/>
      <c r="G138" s="157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137</v>
      </c>
      <c r="T138" s="157" t="s">
        <v>137</v>
      </c>
      <c r="U138" s="157">
        <v>0</v>
      </c>
      <c r="V138" s="157">
        <f>ROUND(E138*U138,2)</f>
        <v>0</v>
      </c>
      <c r="W138" s="157"/>
      <c r="X138" s="157" t="s">
        <v>199</v>
      </c>
      <c r="Y138" s="157" t="s">
        <v>125</v>
      </c>
      <c r="Z138" s="146"/>
      <c r="AA138" s="146"/>
      <c r="AB138" s="146"/>
      <c r="AC138" s="146"/>
      <c r="AD138" s="146"/>
      <c r="AE138" s="146"/>
      <c r="AF138" s="146"/>
      <c r="AG138" s="146" t="s">
        <v>200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13" x14ac:dyDescent="0.25">
      <c r="A139" s="163" t="s">
        <v>117</v>
      </c>
      <c r="B139" s="164" t="s">
        <v>80</v>
      </c>
      <c r="C139" s="183" t="s">
        <v>81</v>
      </c>
      <c r="D139" s="165"/>
      <c r="E139" s="166"/>
      <c r="F139" s="167"/>
      <c r="G139" s="168">
        <f>SUMIF(AG140:AG155,"&lt;&gt;NOR",G140:G155)</f>
        <v>0</v>
      </c>
      <c r="H139" s="162"/>
      <c r="I139" s="162">
        <f>SUM(I140:I155)</f>
        <v>0</v>
      </c>
      <c r="J139" s="162"/>
      <c r="K139" s="162">
        <f>SUM(K140:K155)</f>
        <v>0</v>
      </c>
      <c r="L139" s="162"/>
      <c r="M139" s="162">
        <f>SUM(M140:M155)</f>
        <v>0</v>
      </c>
      <c r="N139" s="161"/>
      <c r="O139" s="161">
        <f>SUM(O140:O155)</f>
        <v>1.8599999999999999</v>
      </c>
      <c r="P139" s="161"/>
      <c r="Q139" s="161">
        <f>SUM(Q140:Q155)</f>
        <v>0</v>
      </c>
      <c r="R139" s="162"/>
      <c r="S139" s="162"/>
      <c r="T139" s="162"/>
      <c r="U139" s="162"/>
      <c r="V139" s="162">
        <f>SUM(V140:V155)</f>
        <v>90.05</v>
      </c>
      <c r="W139" s="162"/>
      <c r="X139" s="162"/>
      <c r="Y139" s="162"/>
      <c r="AG139" t="s">
        <v>118</v>
      </c>
    </row>
    <row r="140" spans="1:60" outlineLevel="1" x14ac:dyDescent="0.25">
      <c r="A140" s="176">
        <v>51</v>
      </c>
      <c r="B140" s="177" t="s">
        <v>281</v>
      </c>
      <c r="C140" s="184" t="s">
        <v>282</v>
      </c>
      <c r="D140" s="178" t="s">
        <v>150</v>
      </c>
      <c r="E140" s="179">
        <v>66.355000000000004</v>
      </c>
      <c r="F140" s="180"/>
      <c r="G140" s="181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3.0000000000000001E-5</v>
      </c>
      <c r="O140" s="156">
        <f>ROUND(E140*N140,2)</f>
        <v>0</v>
      </c>
      <c r="P140" s="156">
        <v>0</v>
      </c>
      <c r="Q140" s="156">
        <f>ROUND(E140*P140,2)</f>
        <v>0</v>
      </c>
      <c r="R140" s="157"/>
      <c r="S140" s="157" t="s">
        <v>137</v>
      </c>
      <c r="T140" s="157" t="s">
        <v>137</v>
      </c>
      <c r="U140" s="157">
        <v>0.05</v>
      </c>
      <c r="V140" s="157">
        <f>ROUND(E140*U140,2)</f>
        <v>3.32</v>
      </c>
      <c r="W140" s="157"/>
      <c r="X140" s="157" t="s">
        <v>124</v>
      </c>
      <c r="Y140" s="157" t="s">
        <v>125</v>
      </c>
      <c r="Z140" s="146"/>
      <c r="AA140" s="146"/>
      <c r="AB140" s="146"/>
      <c r="AC140" s="146"/>
      <c r="AD140" s="146"/>
      <c r="AE140" s="146"/>
      <c r="AF140" s="146"/>
      <c r="AG140" s="146" t="s">
        <v>129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ht="20" outlineLevel="1" x14ac:dyDescent="0.25">
      <c r="A141" s="170">
        <v>52</v>
      </c>
      <c r="B141" s="171" t="s">
        <v>283</v>
      </c>
      <c r="C141" s="185" t="s">
        <v>284</v>
      </c>
      <c r="D141" s="172" t="s">
        <v>150</v>
      </c>
      <c r="E141" s="173">
        <v>66.355000000000004</v>
      </c>
      <c r="F141" s="174"/>
      <c r="G141" s="175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5.3499999999999997E-3</v>
      </c>
      <c r="O141" s="156">
        <f>ROUND(E141*N141,2)</f>
        <v>0.35</v>
      </c>
      <c r="P141" s="156">
        <v>0</v>
      </c>
      <c r="Q141" s="156">
        <f>ROUND(E141*P141,2)</f>
        <v>0</v>
      </c>
      <c r="R141" s="157"/>
      <c r="S141" s="157" t="s">
        <v>137</v>
      </c>
      <c r="T141" s="157" t="s">
        <v>137</v>
      </c>
      <c r="U141" s="157">
        <v>1.288</v>
      </c>
      <c r="V141" s="157">
        <f>ROUND(E141*U141,2)</f>
        <v>85.47</v>
      </c>
      <c r="W141" s="157"/>
      <c r="X141" s="157" t="s">
        <v>124</v>
      </c>
      <c r="Y141" s="157" t="s">
        <v>125</v>
      </c>
      <c r="Z141" s="146"/>
      <c r="AA141" s="146"/>
      <c r="AB141" s="146"/>
      <c r="AC141" s="146"/>
      <c r="AD141" s="146"/>
      <c r="AE141" s="146"/>
      <c r="AF141" s="146"/>
      <c r="AG141" s="146" t="s">
        <v>207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2" x14ac:dyDescent="0.25">
      <c r="A142" s="153"/>
      <c r="B142" s="154"/>
      <c r="C142" s="186" t="s">
        <v>151</v>
      </c>
      <c r="D142" s="159"/>
      <c r="E142" s="160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6"/>
      <c r="AA142" s="146"/>
      <c r="AB142" s="146"/>
      <c r="AC142" s="146"/>
      <c r="AD142" s="146"/>
      <c r="AE142" s="146"/>
      <c r="AF142" s="146"/>
      <c r="AG142" s="146" t="s">
        <v>139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3" x14ac:dyDescent="0.25">
      <c r="A143" s="153"/>
      <c r="B143" s="154"/>
      <c r="C143" s="186" t="s">
        <v>325</v>
      </c>
      <c r="D143" s="159"/>
      <c r="E143" s="160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6"/>
      <c r="AA143" s="146"/>
      <c r="AB143" s="146"/>
      <c r="AC143" s="146"/>
      <c r="AD143" s="146"/>
      <c r="AE143" s="146"/>
      <c r="AF143" s="146"/>
      <c r="AG143" s="146" t="s">
        <v>139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3" x14ac:dyDescent="0.25">
      <c r="A144" s="153"/>
      <c r="B144" s="154"/>
      <c r="C144" s="186" t="s">
        <v>152</v>
      </c>
      <c r="D144" s="159"/>
      <c r="E144" s="160">
        <v>19.004000000000001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6"/>
      <c r="AA144" s="146"/>
      <c r="AB144" s="146"/>
      <c r="AC144" s="146"/>
      <c r="AD144" s="146"/>
      <c r="AE144" s="146"/>
      <c r="AF144" s="146"/>
      <c r="AG144" s="146" t="s">
        <v>139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3" x14ac:dyDescent="0.25">
      <c r="A145" s="153"/>
      <c r="B145" s="154"/>
      <c r="C145" s="186" t="s">
        <v>326</v>
      </c>
      <c r="D145" s="159"/>
      <c r="E145" s="160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6"/>
      <c r="AA145" s="146"/>
      <c r="AB145" s="146"/>
      <c r="AC145" s="146"/>
      <c r="AD145" s="146"/>
      <c r="AE145" s="146"/>
      <c r="AF145" s="146"/>
      <c r="AG145" s="146" t="s">
        <v>139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3" x14ac:dyDescent="0.25">
      <c r="A146" s="153"/>
      <c r="B146" s="154"/>
      <c r="C146" s="186" t="s">
        <v>153</v>
      </c>
      <c r="D146" s="159"/>
      <c r="E146" s="160">
        <v>17.427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6"/>
      <c r="AA146" s="146"/>
      <c r="AB146" s="146"/>
      <c r="AC146" s="146"/>
      <c r="AD146" s="146"/>
      <c r="AE146" s="146"/>
      <c r="AF146" s="146"/>
      <c r="AG146" s="146" t="s">
        <v>139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3" x14ac:dyDescent="0.25">
      <c r="A147" s="153"/>
      <c r="B147" s="154"/>
      <c r="C147" s="186" t="s">
        <v>327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6"/>
      <c r="AA147" s="146"/>
      <c r="AB147" s="146"/>
      <c r="AC147" s="146"/>
      <c r="AD147" s="146"/>
      <c r="AE147" s="146"/>
      <c r="AF147" s="146"/>
      <c r="AG147" s="146" t="s">
        <v>139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3" x14ac:dyDescent="0.25">
      <c r="A148" s="153"/>
      <c r="B148" s="154"/>
      <c r="C148" s="186" t="s">
        <v>328</v>
      </c>
      <c r="D148" s="159"/>
      <c r="E148" s="160">
        <v>29.923999999999999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6"/>
      <c r="AA148" s="146"/>
      <c r="AB148" s="146"/>
      <c r="AC148" s="146"/>
      <c r="AD148" s="146"/>
      <c r="AE148" s="146"/>
      <c r="AF148" s="146"/>
      <c r="AG148" s="146" t="s">
        <v>139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5">
      <c r="A149" s="170">
        <v>53</v>
      </c>
      <c r="B149" s="171" t="s">
        <v>285</v>
      </c>
      <c r="C149" s="185" t="s">
        <v>286</v>
      </c>
      <c r="D149" s="172" t="s">
        <v>136</v>
      </c>
      <c r="E149" s="173">
        <v>10.5</v>
      </c>
      <c r="F149" s="174"/>
      <c r="G149" s="175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0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137</v>
      </c>
      <c r="T149" s="157" t="s">
        <v>137</v>
      </c>
      <c r="U149" s="157">
        <v>0.12</v>
      </c>
      <c r="V149" s="157">
        <f>ROUND(E149*U149,2)</f>
        <v>1.26</v>
      </c>
      <c r="W149" s="157"/>
      <c r="X149" s="157" t="s">
        <v>124</v>
      </c>
      <c r="Y149" s="157" t="s">
        <v>125</v>
      </c>
      <c r="Z149" s="146"/>
      <c r="AA149" s="146"/>
      <c r="AB149" s="146"/>
      <c r="AC149" s="146"/>
      <c r="AD149" s="146"/>
      <c r="AE149" s="146"/>
      <c r="AF149" s="146"/>
      <c r="AG149" s="146" t="s">
        <v>207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2" x14ac:dyDescent="0.25">
      <c r="A150" s="153"/>
      <c r="B150" s="154"/>
      <c r="C150" s="186" t="s">
        <v>287</v>
      </c>
      <c r="D150" s="159"/>
      <c r="E150" s="160">
        <v>10.5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6"/>
      <c r="AA150" s="146"/>
      <c r="AB150" s="146"/>
      <c r="AC150" s="146"/>
      <c r="AD150" s="146"/>
      <c r="AE150" s="146"/>
      <c r="AF150" s="146"/>
      <c r="AG150" s="146" t="s">
        <v>139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5">
      <c r="A151" s="176">
        <v>54</v>
      </c>
      <c r="B151" s="177" t="s">
        <v>288</v>
      </c>
      <c r="C151" s="184" t="s">
        <v>289</v>
      </c>
      <c r="D151" s="178" t="s">
        <v>150</v>
      </c>
      <c r="E151" s="179">
        <v>66.355000000000004</v>
      </c>
      <c r="F151" s="180"/>
      <c r="G151" s="181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4.0000000000000002E-4</v>
      </c>
      <c r="O151" s="156">
        <f>ROUND(E151*N151,2)</f>
        <v>0.03</v>
      </c>
      <c r="P151" s="156">
        <v>0</v>
      </c>
      <c r="Q151" s="156">
        <f>ROUND(E151*P151,2)</f>
        <v>0</v>
      </c>
      <c r="R151" s="157"/>
      <c r="S151" s="157" t="s">
        <v>122</v>
      </c>
      <c r="T151" s="157" t="s">
        <v>123</v>
      </c>
      <c r="U151" s="157">
        <v>0</v>
      </c>
      <c r="V151" s="157">
        <f>ROUND(E151*U151,2)</f>
        <v>0</v>
      </c>
      <c r="W151" s="157"/>
      <c r="X151" s="157" t="s">
        <v>124</v>
      </c>
      <c r="Y151" s="157" t="s">
        <v>125</v>
      </c>
      <c r="Z151" s="146"/>
      <c r="AA151" s="146"/>
      <c r="AB151" s="146"/>
      <c r="AC151" s="146"/>
      <c r="AD151" s="146"/>
      <c r="AE151" s="146"/>
      <c r="AF151" s="146"/>
      <c r="AG151" s="146" t="s">
        <v>207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5">
      <c r="A152" s="176">
        <v>55</v>
      </c>
      <c r="B152" s="177" t="s">
        <v>290</v>
      </c>
      <c r="C152" s="184" t="s">
        <v>365</v>
      </c>
      <c r="D152" s="178" t="s">
        <v>136</v>
      </c>
      <c r="E152" s="179">
        <v>12</v>
      </c>
      <c r="F152" s="180"/>
      <c r="G152" s="181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2.2000000000000001E-4</v>
      </c>
      <c r="O152" s="156">
        <f>ROUND(E152*N152,2)</f>
        <v>0</v>
      </c>
      <c r="P152" s="156">
        <v>0</v>
      </c>
      <c r="Q152" s="156">
        <f>ROUND(E152*P152,2)</f>
        <v>0</v>
      </c>
      <c r="R152" s="157"/>
      <c r="S152" s="157" t="s">
        <v>122</v>
      </c>
      <c r="T152" s="157" t="s">
        <v>291</v>
      </c>
      <c r="U152" s="157">
        <v>0</v>
      </c>
      <c r="V152" s="157">
        <f>ROUND(E152*U152,2)</f>
        <v>0</v>
      </c>
      <c r="W152" s="157"/>
      <c r="X152" s="157" t="s">
        <v>276</v>
      </c>
      <c r="Y152" s="157" t="s">
        <v>125</v>
      </c>
      <c r="Z152" s="146"/>
      <c r="AA152" s="146"/>
      <c r="AB152" s="146"/>
      <c r="AC152" s="146"/>
      <c r="AD152" s="146"/>
      <c r="AE152" s="146"/>
      <c r="AF152" s="146"/>
      <c r="AG152" s="146" t="s">
        <v>277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 x14ac:dyDescent="0.25">
      <c r="A153" s="170">
        <v>56</v>
      </c>
      <c r="B153" s="171" t="s">
        <v>292</v>
      </c>
      <c r="C153" s="185" t="s">
        <v>293</v>
      </c>
      <c r="D153" s="172" t="s">
        <v>150</v>
      </c>
      <c r="E153" s="173">
        <v>76.308250000000001</v>
      </c>
      <c r="F153" s="174"/>
      <c r="G153" s="175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21</v>
      </c>
      <c r="M153" s="157">
        <f>G153*(1+L153/100)</f>
        <v>0</v>
      </c>
      <c r="N153" s="156">
        <v>1.9429999999999999E-2</v>
      </c>
      <c r="O153" s="156">
        <f>ROUND(E153*N153,2)</f>
        <v>1.48</v>
      </c>
      <c r="P153" s="156">
        <v>0</v>
      </c>
      <c r="Q153" s="156">
        <f>ROUND(E153*P153,2)</f>
        <v>0</v>
      </c>
      <c r="R153" s="157"/>
      <c r="S153" s="157" t="s">
        <v>122</v>
      </c>
      <c r="T153" s="157" t="s">
        <v>137</v>
      </c>
      <c r="U153" s="157">
        <v>0</v>
      </c>
      <c r="V153" s="157">
        <f>ROUND(E153*U153,2)</f>
        <v>0</v>
      </c>
      <c r="W153" s="157"/>
      <c r="X153" s="157" t="s">
        <v>276</v>
      </c>
      <c r="Y153" s="157" t="s">
        <v>125</v>
      </c>
      <c r="Z153" s="146"/>
      <c r="AA153" s="146"/>
      <c r="AB153" s="146"/>
      <c r="AC153" s="146"/>
      <c r="AD153" s="146"/>
      <c r="AE153" s="146"/>
      <c r="AF153" s="146"/>
      <c r="AG153" s="146" t="s">
        <v>277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2" x14ac:dyDescent="0.25">
      <c r="A154" s="153"/>
      <c r="B154" s="154"/>
      <c r="C154" s="186" t="s">
        <v>337</v>
      </c>
      <c r="D154" s="159"/>
      <c r="E154" s="160">
        <v>76.308250000000001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6"/>
      <c r="AA154" s="146"/>
      <c r="AB154" s="146"/>
      <c r="AC154" s="146"/>
      <c r="AD154" s="146"/>
      <c r="AE154" s="146"/>
      <c r="AF154" s="146"/>
      <c r="AG154" s="146" t="s">
        <v>139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5">
      <c r="A155" s="153">
        <v>57</v>
      </c>
      <c r="B155" s="154" t="s">
        <v>295</v>
      </c>
      <c r="C155" s="187" t="s">
        <v>296</v>
      </c>
      <c r="D155" s="155" t="s">
        <v>0</v>
      </c>
      <c r="E155" s="182"/>
      <c r="F155" s="158"/>
      <c r="G155" s="157">
        <f>ROUND(E155*F155,2)</f>
        <v>0</v>
      </c>
      <c r="H155" s="158"/>
      <c r="I155" s="157">
        <f>ROUND(E155*H155,2)</f>
        <v>0</v>
      </c>
      <c r="J155" s="158"/>
      <c r="K155" s="157">
        <f>ROUND(E155*J155,2)</f>
        <v>0</v>
      </c>
      <c r="L155" s="157">
        <v>21</v>
      </c>
      <c r="M155" s="157">
        <f>G155*(1+L155/100)</f>
        <v>0</v>
      </c>
      <c r="N155" s="156">
        <v>0</v>
      </c>
      <c r="O155" s="156">
        <f>ROUND(E155*N155,2)</f>
        <v>0</v>
      </c>
      <c r="P155" s="156">
        <v>0</v>
      </c>
      <c r="Q155" s="156">
        <f>ROUND(E155*P155,2)</f>
        <v>0</v>
      </c>
      <c r="R155" s="157"/>
      <c r="S155" s="157" t="s">
        <v>137</v>
      </c>
      <c r="T155" s="157" t="s">
        <v>137</v>
      </c>
      <c r="U155" s="157">
        <v>0</v>
      </c>
      <c r="V155" s="157">
        <f>ROUND(E155*U155,2)</f>
        <v>0</v>
      </c>
      <c r="W155" s="157"/>
      <c r="X155" s="157" t="s">
        <v>199</v>
      </c>
      <c r="Y155" s="157" t="s">
        <v>125</v>
      </c>
      <c r="Z155" s="146"/>
      <c r="AA155" s="146"/>
      <c r="AB155" s="146"/>
      <c r="AC155" s="146"/>
      <c r="AD155" s="146"/>
      <c r="AE155" s="146"/>
      <c r="AF155" s="146"/>
      <c r="AG155" s="146" t="s">
        <v>200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ht="13" x14ac:dyDescent="0.25">
      <c r="A156" s="163" t="s">
        <v>117</v>
      </c>
      <c r="B156" s="164" t="s">
        <v>82</v>
      </c>
      <c r="C156" s="183" t="s">
        <v>83</v>
      </c>
      <c r="D156" s="165"/>
      <c r="E156" s="166"/>
      <c r="F156" s="167"/>
      <c r="G156" s="168">
        <f>SUMIF(AG157:AG159,"&lt;&gt;NOR",G157:G159)</f>
        <v>0</v>
      </c>
      <c r="H156" s="162"/>
      <c r="I156" s="162">
        <f>SUM(I157:I159)</f>
        <v>0</v>
      </c>
      <c r="J156" s="162"/>
      <c r="K156" s="162">
        <f>SUM(K157:K159)</f>
        <v>0</v>
      </c>
      <c r="L156" s="162"/>
      <c r="M156" s="162">
        <f>SUM(M157:M159)</f>
        <v>0</v>
      </c>
      <c r="N156" s="161"/>
      <c r="O156" s="161">
        <f>SUM(O157:O159)</f>
        <v>0</v>
      </c>
      <c r="P156" s="161"/>
      <c r="Q156" s="161">
        <f>SUM(Q157:Q159)</f>
        <v>0</v>
      </c>
      <c r="R156" s="162"/>
      <c r="S156" s="162"/>
      <c r="T156" s="162"/>
      <c r="U156" s="162"/>
      <c r="V156" s="162">
        <f>SUM(V157:V159)</f>
        <v>1.52</v>
      </c>
      <c r="W156" s="162"/>
      <c r="X156" s="162"/>
      <c r="Y156" s="162"/>
      <c r="AG156" t="s">
        <v>118</v>
      </c>
    </row>
    <row r="157" spans="1:60" outlineLevel="1" x14ac:dyDescent="0.25">
      <c r="A157" s="170">
        <v>58</v>
      </c>
      <c r="B157" s="171" t="s">
        <v>297</v>
      </c>
      <c r="C157" s="185" t="s">
        <v>298</v>
      </c>
      <c r="D157" s="172" t="s">
        <v>150</v>
      </c>
      <c r="E157" s="173">
        <v>3.7919999999999998</v>
      </c>
      <c r="F157" s="174"/>
      <c r="G157" s="175">
        <f>ROUND(E157*F157,2)</f>
        <v>0</v>
      </c>
      <c r="H157" s="158"/>
      <c r="I157" s="157">
        <f>ROUND(E157*H157,2)</f>
        <v>0</v>
      </c>
      <c r="J157" s="158"/>
      <c r="K157" s="157">
        <f>ROUND(E157*J157,2)</f>
        <v>0</v>
      </c>
      <c r="L157" s="157">
        <v>21</v>
      </c>
      <c r="M157" s="157">
        <f>G157*(1+L157/100)</f>
        <v>0</v>
      </c>
      <c r="N157" s="156">
        <v>3.1E-4</v>
      </c>
      <c r="O157" s="156">
        <f>ROUND(E157*N157,2)</f>
        <v>0</v>
      </c>
      <c r="P157" s="156">
        <v>0</v>
      </c>
      <c r="Q157" s="156">
        <f>ROUND(E157*P157,2)</f>
        <v>0</v>
      </c>
      <c r="R157" s="157"/>
      <c r="S157" s="157" t="s">
        <v>137</v>
      </c>
      <c r="T157" s="157" t="s">
        <v>137</v>
      </c>
      <c r="U157" s="157">
        <v>0.4</v>
      </c>
      <c r="V157" s="157">
        <f>ROUND(E157*U157,2)</f>
        <v>1.52</v>
      </c>
      <c r="W157" s="157"/>
      <c r="X157" s="157" t="s">
        <v>124</v>
      </c>
      <c r="Y157" s="157" t="s">
        <v>125</v>
      </c>
      <c r="Z157" s="146"/>
      <c r="AA157" s="146"/>
      <c r="AB157" s="146"/>
      <c r="AC157" s="146"/>
      <c r="AD157" s="146"/>
      <c r="AE157" s="146"/>
      <c r="AF157" s="146"/>
      <c r="AG157" s="146" t="s">
        <v>129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2" x14ac:dyDescent="0.25">
      <c r="A158" s="153"/>
      <c r="B158" s="154"/>
      <c r="C158" s="186" t="s">
        <v>299</v>
      </c>
      <c r="D158" s="159"/>
      <c r="E158" s="160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6"/>
      <c r="AA158" s="146"/>
      <c r="AB158" s="146"/>
      <c r="AC158" s="146"/>
      <c r="AD158" s="146"/>
      <c r="AE158" s="146"/>
      <c r="AF158" s="146"/>
      <c r="AG158" s="146" t="s">
        <v>139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3" x14ac:dyDescent="0.25">
      <c r="A159" s="153"/>
      <c r="B159" s="154"/>
      <c r="C159" s="186" t="s">
        <v>300</v>
      </c>
      <c r="D159" s="159"/>
      <c r="E159" s="160">
        <v>3.7919999999999998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6"/>
      <c r="AA159" s="146"/>
      <c r="AB159" s="146"/>
      <c r="AC159" s="146"/>
      <c r="AD159" s="146"/>
      <c r="AE159" s="146"/>
      <c r="AF159" s="146"/>
      <c r="AG159" s="146" t="s">
        <v>139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ht="13" x14ac:dyDescent="0.25">
      <c r="A160" s="163" t="s">
        <v>117</v>
      </c>
      <c r="B160" s="164" t="s">
        <v>84</v>
      </c>
      <c r="C160" s="183" t="s">
        <v>85</v>
      </c>
      <c r="D160" s="165"/>
      <c r="E160" s="166"/>
      <c r="F160" s="167"/>
      <c r="G160" s="168">
        <f>SUMIF(AG161:AG163,"&lt;&gt;NOR",G161:G163)</f>
        <v>0</v>
      </c>
      <c r="H160" s="162"/>
      <c r="I160" s="162">
        <f>SUM(I161:I163)</f>
        <v>0</v>
      </c>
      <c r="J160" s="162"/>
      <c r="K160" s="162">
        <f>SUM(K161:K163)</f>
        <v>0</v>
      </c>
      <c r="L160" s="162"/>
      <c r="M160" s="162">
        <f>SUM(M161:M163)</f>
        <v>0</v>
      </c>
      <c r="N160" s="161"/>
      <c r="O160" s="161">
        <f>SUM(O161:O163)</f>
        <v>0</v>
      </c>
      <c r="P160" s="161"/>
      <c r="Q160" s="161">
        <f>SUM(Q161:Q163)</f>
        <v>0</v>
      </c>
      <c r="R160" s="162"/>
      <c r="S160" s="162"/>
      <c r="T160" s="162"/>
      <c r="U160" s="162"/>
      <c r="V160" s="162">
        <f>SUM(V161:V163)</f>
        <v>2.57</v>
      </c>
      <c r="W160" s="162"/>
      <c r="X160" s="162"/>
      <c r="Y160" s="162"/>
      <c r="AG160" t="s">
        <v>118</v>
      </c>
    </row>
    <row r="161" spans="1:60" outlineLevel="1" x14ac:dyDescent="0.25">
      <c r="A161" s="176">
        <v>59</v>
      </c>
      <c r="B161" s="177" t="s">
        <v>301</v>
      </c>
      <c r="C161" s="184" t="s">
        <v>302</v>
      </c>
      <c r="D161" s="178" t="s">
        <v>150</v>
      </c>
      <c r="E161" s="179">
        <v>19.350000000000001</v>
      </c>
      <c r="F161" s="180"/>
      <c r="G161" s="181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6">
        <v>6.9999999999999994E-5</v>
      </c>
      <c r="O161" s="156">
        <f>ROUND(E161*N161,2)</f>
        <v>0</v>
      </c>
      <c r="P161" s="156">
        <v>0</v>
      </c>
      <c r="Q161" s="156">
        <f>ROUND(E161*P161,2)</f>
        <v>0</v>
      </c>
      <c r="R161" s="157"/>
      <c r="S161" s="157" t="s">
        <v>137</v>
      </c>
      <c r="T161" s="157" t="s">
        <v>137</v>
      </c>
      <c r="U161" s="157">
        <v>3.2480000000000002E-2</v>
      </c>
      <c r="V161" s="157">
        <f>ROUND(E161*U161,2)</f>
        <v>0.63</v>
      </c>
      <c r="W161" s="157"/>
      <c r="X161" s="157" t="s">
        <v>124</v>
      </c>
      <c r="Y161" s="157" t="s">
        <v>125</v>
      </c>
      <c r="Z161" s="146"/>
      <c r="AA161" s="146"/>
      <c r="AB161" s="146"/>
      <c r="AC161" s="146"/>
      <c r="AD161" s="146"/>
      <c r="AE161" s="146"/>
      <c r="AF161" s="146"/>
      <c r="AG161" s="146" t="s">
        <v>207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5">
      <c r="A162" s="170">
        <v>60</v>
      </c>
      <c r="B162" s="171" t="s">
        <v>303</v>
      </c>
      <c r="C162" s="185" t="s">
        <v>304</v>
      </c>
      <c r="D162" s="172" t="s">
        <v>150</v>
      </c>
      <c r="E162" s="173">
        <v>19.350000000000001</v>
      </c>
      <c r="F162" s="174"/>
      <c r="G162" s="175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1.3999999999999999E-4</v>
      </c>
      <c r="O162" s="156">
        <f>ROUND(E162*N162,2)</f>
        <v>0</v>
      </c>
      <c r="P162" s="156">
        <v>0</v>
      </c>
      <c r="Q162" s="156">
        <f>ROUND(E162*P162,2)</f>
        <v>0</v>
      </c>
      <c r="R162" s="157"/>
      <c r="S162" s="157" t="s">
        <v>137</v>
      </c>
      <c r="T162" s="157" t="s">
        <v>137</v>
      </c>
      <c r="U162" s="157">
        <v>0.1</v>
      </c>
      <c r="V162" s="157">
        <f>ROUND(E162*U162,2)</f>
        <v>1.94</v>
      </c>
      <c r="W162" s="157"/>
      <c r="X162" s="157" t="s">
        <v>124</v>
      </c>
      <c r="Y162" s="157" t="s">
        <v>125</v>
      </c>
      <c r="Z162" s="146"/>
      <c r="AA162" s="146"/>
      <c r="AB162" s="146"/>
      <c r="AC162" s="146"/>
      <c r="AD162" s="146"/>
      <c r="AE162" s="146"/>
      <c r="AF162" s="146"/>
      <c r="AG162" s="146" t="s">
        <v>207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2" x14ac:dyDescent="0.25">
      <c r="A163" s="153"/>
      <c r="B163" s="154"/>
      <c r="C163" s="186" t="s">
        <v>157</v>
      </c>
      <c r="D163" s="159"/>
      <c r="E163" s="160">
        <v>19.350000000000001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6"/>
      <c r="AA163" s="146"/>
      <c r="AB163" s="146"/>
      <c r="AC163" s="146"/>
      <c r="AD163" s="146"/>
      <c r="AE163" s="146"/>
      <c r="AF163" s="146"/>
      <c r="AG163" s="146" t="s">
        <v>139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ht="13" x14ac:dyDescent="0.25">
      <c r="A164" s="163" t="s">
        <v>117</v>
      </c>
      <c r="B164" s="164" t="s">
        <v>86</v>
      </c>
      <c r="C164" s="183" t="s">
        <v>87</v>
      </c>
      <c r="D164" s="165"/>
      <c r="E164" s="166"/>
      <c r="F164" s="167"/>
      <c r="G164" s="168">
        <f>SUMIF(AG165:AG171,"&lt;&gt;NOR",G165:G171)</f>
        <v>0</v>
      </c>
      <c r="H164" s="162"/>
      <c r="I164" s="162">
        <f>SUM(I165:I171)</f>
        <v>0</v>
      </c>
      <c r="J164" s="162"/>
      <c r="K164" s="162">
        <f>SUM(K165:K171)</f>
        <v>0</v>
      </c>
      <c r="L164" s="162"/>
      <c r="M164" s="162">
        <f>SUM(M165:M171)</f>
        <v>0</v>
      </c>
      <c r="N164" s="161"/>
      <c r="O164" s="161">
        <f>SUM(O165:O171)</f>
        <v>0</v>
      </c>
      <c r="P164" s="161"/>
      <c r="Q164" s="161">
        <f>SUM(Q165:Q171)</f>
        <v>0</v>
      </c>
      <c r="R164" s="162"/>
      <c r="S164" s="162"/>
      <c r="T164" s="162"/>
      <c r="U164" s="162"/>
      <c r="V164" s="162">
        <f>SUM(V165:V171)</f>
        <v>412.47</v>
      </c>
      <c r="W164" s="162"/>
      <c r="X164" s="162"/>
      <c r="Y164" s="162"/>
      <c r="AG164" t="s">
        <v>118</v>
      </c>
    </row>
    <row r="165" spans="1:60" outlineLevel="1" x14ac:dyDescent="0.25">
      <c r="A165" s="176">
        <v>61</v>
      </c>
      <c r="B165" s="177" t="s">
        <v>305</v>
      </c>
      <c r="C165" s="184" t="s">
        <v>306</v>
      </c>
      <c r="D165" s="178" t="s">
        <v>198</v>
      </c>
      <c r="E165" s="179">
        <v>18.234100000000002</v>
      </c>
      <c r="F165" s="180"/>
      <c r="G165" s="181">
        <f t="shared" ref="G165:G171" si="7">ROUND(E165*F165,2)</f>
        <v>0</v>
      </c>
      <c r="H165" s="158"/>
      <c r="I165" s="157">
        <f t="shared" ref="I165:I171" si="8">ROUND(E165*H165,2)</f>
        <v>0</v>
      </c>
      <c r="J165" s="158"/>
      <c r="K165" s="157">
        <f t="shared" ref="K165:K171" si="9">ROUND(E165*J165,2)</f>
        <v>0</v>
      </c>
      <c r="L165" s="157">
        <v>21</v>
      </c>
      <c r="M165" s="157">
        <f t="shared" ref="M165:M171" si="10">G165*(1+L165/100)</f>
        <v>0</v>
      </c>
      <c r="N165" s="156">
        <v>0</v>
      </c>
      <c r="O165" s="156">
        <f t="shared" ref="O165:O171" si="11">ROUND(E165*N165,2)</f>
        <v>0</v>
      </c>
      <c r="P165" s="156">
        <v>0</v>
      </c>
      <c r="Q165" s="156">
        <f t="shared" ref="Q165:Q171" si="12">ROUND(E165*P165,2)</f>
        <v>0</v>
      </c>
      <c r="R165" s="157"/>
      <c r="S165" s="157" t="s">
        <v>137</v>
      </c>
      <c r="T165" s="157" t="s">
        <v>137</v>
      </c>
      <c r="U165" s="157">
        <v>0.27700000000000002</v>
      </c>
      <c r="V165" s="157">
        <f t="shared" ref="V165:V171" si="13">ROUND(E165*U165,2)</f>
        <v>5.05</v>
      </c>
      <c r="W165" s="157"/>
      <c r="X165" s="157" t="s">
        <v>307</v>
      </c>
      <c r="Y165" s="157" t="s">
        <v>125</v>
      </c>
      <c r="Z165" s="146"/>
      <c r="AA165" s="146"/>
      <c r="AB165" s="146"/>
      <c r="AC165" s="146"/>
      <c r="AD165" s="146"/>
      <c r="AE165" s="146"/>
      <c r="AF165" s="146"/>
      <c r="AG165" s="146" t="s">
        <v>308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 x14ac:dyDescent="0.25">
      <c r="A166" s="176">
        <v>62</v>
      </c>
      <c r="B166" s="177" t="s">
        <v>309</v>
      </c>
      <c r="C166" s="184" t="s">
        <v>310</v>
      </c>
      <c r="D166" s="178" t="s">
        <v>198</v>
      </c>
      <c r="E166" s="179">
        <v>18.234100000000002</v>
      </c>
      <c r="F166" s="180"/>
      <c r="G166" s="181">
        <f t="shared" si="7"/>
        <v>0</v>
      </c>
      <c r="H166" s="158"/>
      <c r="I166" s="157">
        <f t="shared" si="8"/>
        <v>0</v>
      </c>
      <c r="J166" s="158"/>
      <c r="K166" s="157">
        <f t="shared" si="9"/>
        <v>0</v>
      </c>
      <c r="L166" s="157">
        <v>21</v>
      </c>
      <c r="M166" s="157">
        <f t="shared" si="10"/>
        <v>0</v>
      </c>
      <c r="N166" s="156">
        <v>0</v>
      </c>
      <c r="O166" s="156">
        <f t="shared" si="11"/>
        <v>0</v>
      </c>
      <c r="P166" s="156">
        <v>0</v>
      </c>
      <c r="Q166" s="156">
        <f t="shared" si="12"/>
        <v>0</v>
      </c>
      <c r="R166" s="157"/>
      <c r="S166" s="157" t="s">
        <v>137</v>
      </c>
      <c r="T166" s="157" t="s">
        <v>137</v>
      </c>
      <c r="U166" s="157">
        <v>4.41</v>
      </c>
      <c r="V166" s="157">
        <f t="shared" si="13"/>
        <v>80.41</v>
      </c>
      <c r="W166" s="157"/>
      <c r="X166" s="157" t="s">
        <v>307</v>
      </c>
      <c r="Y166" s="157" t="s">
        <v>125</v>
      </c>
      <c r="Z166" s="146"/>
      <c r="AA166" s="146"/>
      <c r="AB166" s="146"/>
      <c r="AC166" s="146"/>
      <c r="AD166" s="146"/>
      <c r="AE166" s="146"/>
      <c r="AF166" s="146"/>
      <c r="AG166" s="146" t="s">
        <v>308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5">
      <c r="A167" s="176">
        <v>63</v>
      </c>
      <c r="B167" s="177" t="s">
        <v>311</v>
      </c>
      <c r="C167" s="184" t="s">
        <v>312</v>
      </c>
      <c r="D167" s="178" t="s">
        <v>198</v>
      </c>
      <c r="E167" s="179">
        <v>182.34101000000001</v>
      </c>
      <c r="F167" s="180"/>
      <c r="G167" s="181">
        <f t="shared" si="7"/>
        <v>0</v>
      </c>
      <c r="H167" s="158"/>
      <c r="I167" s="157">
        <f t="shared" si="8"/>
        <v>0</v>
      </c>
      <c r="J167" s="158"/>
      <c r="K167" s="157">
        <f t="shared" si="9"/>
        <v>0</v>
      </c>
      <c r="L167" s="157">
        <v>21</v>
      </c>
      <c r="M167" s="157">
        <f t="shared" si="10"/>
        <v>0</v>
      </c>
      <c r="N167" s="156">
        <v>0</v>
      </c>
      <c r="O167" s="156">
        <f t="shared" si="11"/>
        <v>0</v>
      </c>
      <c r="P167" s="156">
        <v>0</v>
      </c>
      <c r="Q167" s="156">
        <f t="shared" si="12"/>
        <v>0</v>
      </c>
      <c r="R167" s="157"/>
      <c r="S167" s="157" t="s">
        <v>137</v>
      </c>
      <c r="T167" s="157" t="s">
        <v>137</v>
      </c>
      <c r="U167" s="157">
        <v>0</v>
      </c>
      <c r="V167" s="157">
        <f t="shared" si="13"/>
        <v>0</v>
      </c>
      <c r="W167" s="157"/>
      <c r="X167" s="157" t="s">
        <v>307</v>
      </c>
      <c r="Y167" s="157" t="s">
        <v>125</v>
      </c>
      <c r="Z167" s="146"/>
      <c r="AA167" s="146"/>
      <c r="AB167" s="146"/>
      <c r="AC167" s="146"/>
      <c r="AD167" s="146"/>
      <c r="AE167" s="146"/>
      <c r="AF167" s="146"/>
      <c r="AG167" s="146" t="s">
        <v>308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5">
      <c r="A168" s="176">
        <v>64</v>
      </c>
      <c r="B168" s="177" t="s">
        <v>313</v>
      </c>
      <c r="C168" s="184" t="s">
        <v>314</v>
      </c>
      <c r="D168" s="178" t="s">
        <v>198</v>
      </c>
      <c r="E168" s="179">
        <v>18.234100000000002</v>
      </c>
      <c r="F168" s="180"/>
      <c r="G168" s="181">
        <f t="shared" si="7"/>
        <v>0</v>
      </c>
      <c r="H168" s="158"/>
      <c r="I168" s="157">
        <f t="shared" si="8"/>
        <v>0</v>
      </c>
      <c r="J168" s="158"/>
      <c r="K168" s="157">
        <f t="shared" si="9"/>
        <v>0</v>
      </c>
      <c r="L168" s="157">
        <v>21</v>
      </c>
      <c r="M168" s="157">
        <f t="shared" si="10"/>
        <v>0</v>
      </c>
      <c r="N168" s="156">
        <v>0</v>
      </c>
      <c r="O168" s="156">
        <f t="shared" si="11"/>
        <v>0</v>
      </c>
      <c r="P168" s="156">
        <v>0</v>
      </c>
      <c r="Q168" s="156">
        <f t="shared" si="12"/>
        <v>0</v>
      </c>
      <c r="R168" s="157"/>
      <c r="S168" s="157" t="s">
        <v>137</v>
      </c>
      <c r="T168" s="157" t="s">
        <v>137</v>
      </c>
      <c r="U168" s="157">
        <v>8.4779999999999998</v>
      </c>
      <c r="V168" s="157">
        <f t="shared" si="13"/>
        <v>154.59</v>
      </c>
      <c r="W168" s="157"/>
      <c r="X168" s="157" t="s">
        <v>307</v>
      </c>
      <c r="Y168" s="157" t="s">
        <v>125</v>
      </c>
      <c r="Z168" s="146"/>
      <c r="AA168" s="146"/>
      <c r="AB168" s="146"/>
      <c r="AC168" s="146"/>
      <c r="AD168" s="146"/>
      <c r="AE168" s="146"/>
      <c r="AF168" s="146"/>
      <c r="AG168" s="146" t="s">
        <v>308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5">
      <c r="A169" s="176">
        <v>65</v>
      </c>
      <c r="B169" s="177" t="s">
        <v>315</v>
      </c>
      <c r="C169" s="184" t="s">
        <v>316</v>
      </c>
      <c r="D169" s="178" t="s">
        <v>198</v>
      </c>
      <c r="E169" s="179">
        <v>182.34101000000001</v>
      </c>
      <c r="F169" s="180"/>
      <c r="G169" s="181">
        <f t="shared" si="7"/>
        <v>0</v>
      </c>
      <c r="H169" s="158"/>
      <c r="I169" s="157">
        <f t="shared" si="8"/>
        <v>0</v>
      </c>
      <c r="J169" s="158"/>
      <c r="K169" s="157">
        <f t="shared" si="9"/>
        <v>0</v>
      </c>
      <c r="L169" s="157">
        <v>21</v>
      </c>
      <c r="M169" s="157">
        <f t="shared" si="10"/>
        <v>0</v>
      </c>
      <c r="N169" s="156">
        <v>0</v>
      </c>
      <c r="O169" s="156">
        <f t="shared" si="11"/>
        <v>0</v>
      </c>
      <c r="P169" s="156">
        <v>0</v>
      </c>
      <c r="Q169" s="156">
        <f t="shared" si="12"/>
        <v>0</v>
      </c>
      <c r="R169" s="157"/>
      <c r="S169" s="157" t="s">
        <v>137</v>
      </c>
      <c r="T169" s="157" t="s">
        <v>137</v>
      </c>
      <c r="U169" s="157">
        <v>0.94499999999999995</v>
      </c>
      <c r="V169" s="157">
        <f t="shared" si="13"/>
        <v>172.31</v>
      </c>
      <c r="W169" s="157"/>
      <c r="X169" s="157" t="s">
        <v>307</v>
      </c>
      <c r="Y169" s="157" t="s">
        <v>125</v>
      </c>
      <c r="Z169" s="146"/>
      <c r="AA169" s="146"/>
      <c r="AB169" s="146"/>
      <c r="AC169" s="146"/>
      <c r="AD169" s="146"/>
      <c r="AE169" s="146"/>
      <c r="AF169" s="146"/>
      <c r="AG169" s="146" t="s">
        <v>308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5">
      <c r="A170" s="176">
        <v>66</v>
      </c>
      <c r="B170" s="177" t="s">
        <v>317</v>
      </c>
      <c r="C170" s="184" t="s">
        <v>318</v>
      </c>
      <c r="D170" s="178" t="s">
        <v>198</v>
      </c>
      <c r="E170" s="179">
        <v>18.234100000000002</v>
      </c>
      <c r="F170" s="180"/>
      <c r="G170" s="181">
        <f t="shared" si="7"/>
        <v>0</v>
      </c>
      <c r="H170" s="158"/>
      <c r="I170" s="157">
        <f t="shared" si="8"/>
        <v>0</v>
      </c>
      <c r="J170" s="158"/>
      <c r="K170" s="157">
        <f t="shared" si="9"/>
        <v>0</v>
      </c>
      <c r="L170" s="157">
        <v>21</v>
      </c>
      <c r="M170" s="157">
        <f t="shared" si="10"/>
        <v>0</v>
      </c>
      <c r="N170" s="156">
        <v>0</v>
      </c>
      <c r="O170" s="156">
        <f t="shared" si="11"/>
        <v>0</v>
      </c>
      <c r="P170" s="156">
        <v>0</v>
      </c>
      <c r="Q170" s="156">
        <f t="shared" si="12"/>
        <v>0</v>
      </c>
      <c r="R170" s="157"/>
      <c r="S170" s="157" t="s">
        <v>137</v>
      </c>
      <c r="T170" s="157" t="s">
        <v>137</v>
      </c>
      <c r="U170" s="157">
        <v>0</v>
      </c>
      <c r="V170" s="157">
        <f t="shared" si="13"/>
        <v>0</v>
      </c>
      <c r="W170" s="157"/>
      <c r="X170" s="157" t="s">
        <v>307</v>
      </c>
      <c r="Y170" s="157" t="s">
        <v>125</v>
      </c>
      <c r="Z170" s="146"/>
      <c r="AA170" s="146"/>
      <c r="AB170" s="146"/>
      <c r="AC170" s="146"/>
      <c r="AD170" s="146"/>
      <c r="AE170" s="146"/>
      <c r="AF170" s="146"/>
      <c r="AG170" s="146" t="s">
        <v>308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 x14ac:dyDescent="0.25">
      <c r="A171" s="170">
        <v>67</v>
      </c>
      <c r="B171" s="171" t="s">
        <v>319</v>
      </c>
      <c r="C171" s="185" t="s">
        <v>320</v>
      </c>
      <c r="D171" s="172" t="s">
        <v>198</v>
      </c>
      <c r="E171" s="173">
        <v>18.234100000000002</v>
      </c>
      <c r="F171" s="174"/>
      <c r="G171" s="175">
        <f t="shared" si="7"/>
        <v>0</v>
      </c>
      <c r="H171" s="158"/>
      <c r="I171" s="157">
        <f t="shared" si="8"/>
        <v>0</v>
      </c>
      <c r="J171" s="158"/>
      <c r="K171" s="157">
        <f t="shared" si="9"/>
        <v>0</v>
      </c>
      <c r="L171" s="157">
        <v>21</v>
      </c>
      <c r="M171" s="157">
        <f t="shared" si="10"/>
        <v>0</v>
      </c>
      <c r="N171" s="156">
        <v>0</v>
      </c>
      <c r="O171" s="156">
        <f t="shared" si="11"/>
        <v>0</v>
      </c>
      <c r="P171" s="156">
        <v>0</v>
      </c>
      <c r="Q171" s="156">
        <f t="shared" si="12"/>
        <v>0</v>
      </c>
      <c r="R171" s="157"/>
      <c r="S171" s="157" t="s">
        <v>137</v>
      </c>
      <c r="T171" s="157" t="s">
        <v>137</v>
      </c>
      <c r="U171" s="157">
        <v>6.0000000000000001E-3</v>
      </c>
      <c r="V171" s="157">
        <f t="shared" si="13"/>
        <v>0.11</v>
      </c>
      <c r="W171" s="157"/>
      <c r="X171" s="157" t="s">
        <v>307</v>
      </c>
      <c r="Y171" s="157" t="s">
        <v>125</v>
      </c>
      <c r="Z171" s="146"/>
      <c r="AA171" s="146"/>
      <c r="AB171" s="146"/>
      <c r="AC171" s="146"/>
      <c r="AD171" s="146"/>
      <c r="AE171" s="146"/>
      <c r="AF171" s="146"/>
      <c r="AG171" s="146" t="s">
        <v>308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x14ac:dyDescent="0.25">
      <c r="A172" s="3"/>
      <c r="B172" s="4"/>
      <c r="C172" s="188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E172">
        <v>12</v>
      </c>
      <c r="AF172">
        <v>21</v>
      </c>
      <c r="AG172" t="s">
        <v>103</v>
      </c>
    </row>
    <row r="173" spans="1:60" ht="13" x14ac:dyDescent="0.25">
      <c r="A173" s="149"/>
      <c r="B173" s="150" t="s">
        <v>31</v>
      </c>
      <c r="C173" s="189"/>
      <c r="D173" s="151"/>
      <c r="E173" s="152"/>
      <c r="F173" s="152"/>
      <c r="G173" s="169">
        <f>G8+G13+G34+G40+G42+G46+G49+G71+G73+G101+G106+G118+G122+G139+G156+G160+G164</f>
        <v>0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AE173">
        <f>SUMIF(L7:L171,AE172,G7:G171)</f>
        <v>0</v>
      </c>
      <c r="AF173">
        <f>SUMIF(L7:L171,AF172,G7:G171)</f>
        <v>0</v>
      </c>
      <c r="AG173" t="s">
        <v>321</v>
      </c>
    </row>
    <row r="174" spans="1:60" x14ac:dyDescent="0.25">
      <c r="A174" s="3"/>
      <c r="B174" s="4"/>
      <c r="C174" s="188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5">
      <c r="A175" s="3"/>
      <c r="B175" s="4"/>
      <c r="C175" s="188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5">
      <c r="A176" s="253" t="s">
        <v>322</v>
      </c>
      <c r="B176" s="253"/>
      <c r="C176" s="254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33" x14ac:dyDescent="0.25">
      <c r="A177" s="255"/>
      <c r="B177" s="256"/>
      <c r="C177" s="257"/>
      <c r="D177" s="256"/>
      <c r="E177" s="256"/>
      <c r="F177" s="256"/>
      <c r="G177" s="25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G177" t="s">
        <v>323</v>
      </c>
    </row>
    <row r="178" spans="1:33" x14ac:dyDescent="0.25">
      <c r="A178" s="259"/>
      <c r="B178" s="260"/>
      <c r="C178" s="261"/>
      <c r="D178" s="260"/>
      <c r="E178" s="260"/>
      <c r="F178" s="260"/>
      <c r="G178" s="26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5">
      <c r="A179" s="259"/>
      <c r="B179" s="260"/>
      <c r="C179" s="261"/>
      <c r="D179" s="260"/>
      <c r="E179" s="260"/>
      <c r="F179" s="260"/>
      <c r="G179" s="26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5">
      <c r="A180" s="259"/>
      <c r="B180" s="260"/>
      <c r="C180" s="261"/>
      <c r="D180" s="260"/>
      <c r="E180" s="260"/>
      <c r="F180" s="260"/>
      <c r="G180" s="26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 x14ac:dyDescent="0.25">
      <c r="A181" s="263"/>
      <c r="B181" s="264"/>
      <c r="C181" s="265"/>
      <c r="D181" s="264"/>
      <c r="E181" s="264"/>
      <c r="F181" s="264"/>
      <c r="G181" s="26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 x14ac:dyDescent="0.25">
      <c r="A182" s="3"/>
      <c r="B182" s="4"/>
      <c r="C182" s="188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33" x14ac:dyDescent="0.25">
      <c r="C183" s="190"/>
      <c r="D183" s="10"/>
      <c r="AG183" t="s">
        <v>324</v>
      </c>
    </row>
    <row r="184" spans="1:33" x14ac:dyDescent="0.25">
      <c r="D184" s="10"/>
    </row>
    <row r="185" spans="1:33" x14ac:dyDescent="0.25">
      <c r="D185" s="10"/>
    </row>
    <row r="186" spans="1:33" x14ac:dyDescent="0.25">
      <c r="D186" s="10"/>
    </row>
    <row r="187" spans="1:33" x14ac:dyDescent="0.25">
      <c r="D187" s="10"/>
    </row>
    <row r="188" spans="1:33" x14ac:dyDescent="0.25">
      <c r="D188" s="10"/>
    </row>
    <row r="189" spans="1:33" x14ac:dyDescent="0.25">
      <c r="D189" s="10"/>
    </row>
    <row r="190" spans="1:33" x14ac:dyDescent="0.25">
      <c r="D190" s="10"/>
    </row>
    <row r="191" spans="1:33" x14ac:dyDescent="0.25">
      <c r="D191" s="10"/>
    </row>
    <row r="192" spans="1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</sheetData>
  <mergeCells count="6">
    <mergeCell ref="A177:G181"/>
    <mergeCell ref="A1:G1"/>
    <mergeCell ref="C2:G2"/>
    <mergeCell ref="C3:G3"/>
    <mergeCell ref="C4:G4"/>
    <mergeCell ref="A176:C176"/>
  </mergeCells>
  <pageMargins left="0.59055118110236204" right="0.196850393700787" top="0.78740157499999996" bottom="0.78740157499999996" header="0.3" footer="0.3"/>
  <pageSetup paperSize="9" orientation="portrait" horizontalDpi="0" verticalDpi="0" copies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tabSelected="1" workbookViewId="0">
      <pane ySplit="7" topLeftCell="A63" activePane="bottomLeft" state="frozen"/>
      <selection pane="bottomLeft" activeCell="AQ91" sqref="AQ91"/>
    </sheetView>
  </sheetViews>
  <sheetFormatPr defaultRowHeight="12.5" outlineLevelRow="3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46" t="s">
        <v>7</v>
      </c>
      <c r="B1" s="246"/>
      <c r="C1" s="246"/>
      <c r="D1" s="246"/>
      <c r="E1" s="246"/>
      <c r="F1" s="246"/>
      <c r="G1" s="246"/>
      <c r="AG1" t="s">
        <v>91</v>
      </c>
    </row>
    <row r="2" spans="1:60" ht="25" customHeight="1" x14ac:dyDescent="0.25">
      <c r="A2" s="50" t="s">
        <v>8</v>
      </c>
      <c r="B2" s="49" t="s">
        <v>41</v>
      </c>
      <c r="C2" s="247" t="s">
        <v>42</v>
      </c>
      <c r="D2" s="248"/>
      <c r="E2" s="248"/>
      <c r="F2" s="248"/>
      <c r="G2" s="249"/>
      <c r="AG2" t="s">
        <v>92</v>
      </c>
    </row>
    <row r="3" spans="1:60" ht="25" customHeight="1" x14ac:dyDescent="0.25">
      <c r="A3" s="50" t="s">
        <v>9</v>
      </c>
      <c r="B3" s="49" t="s">
        <v>44</v>
      </c>
      <c r="C3" s="247" t="s">
        <v>42</v>
      </c>
      <c r="D3" s="248"/>
      <c r="E3" s="248"/>
      <c r="F3" s="248"/>
      <c r="G3" s="249"/>
      <c r="AC3" s="120" t="s">
        <v>92</v>
      </c>
      <c r="AG3" t="s">
        <v>93</v>
      </c>
    </row>
    <row r="4" spans="1:60" ht="25" customHeight="1" x14ac:dyDescent="0.25">
      <c r="A4" s="139" t="s">
        <v>10</v>
      </c>
      <c r="B4" s="140" t="s">
        <v>49</v>
      </c>
      <c r="C4" s="250" t="s">
        <v>50</v>
      </c>
      <c r="D4" s="251"/>
      <c r="E4" s="251"/>
      <c r="F4" s="251"/>
      <c r="G4" s="252"/>
      <c r="AG4" t="s">
        <v>94</v>
      </c>
    </row>
    <row r="5" spans="1:60" x14ac:dyDescent="0.25">
      <c r="D5" s="10"/>
    </row>
    <row r="6" spans="1:60" ht="37.5" x14ac:dyDescent="0.25">
      <c r="A6" s="142" t="s">
        <v>95</v>
      </c>
      <c r="B6" s="144" t="s">
        <v>96</v>
      </c>
      <c r="C6" s="144" t="s">
        <v>97</v>
      </c>
      <c r="D6" s="143" t="s">
        <v>98</v>
      </c>
      <c r="E6" s="142" t="s">
        <v>99</v>
      </c>
      <c r="F6" s="141" t="s">
        <v>100</v>
      </c>
      <c r="G6" s="142" t="s">
        <v>31</v>
      </c>
      <c r="H6" s="145" t="s">
        <v>32</v>
      </c>
      <c r="I6" s="145" t="s">
        <v>101</v>
      </c>
      <c r="J6" s="145" t="s">
        <v>33</v>
      </c>
      <c r="K6" s="145" t="s">
        <v>102</v>
      </c>
      <c r="L6" s="145" t="s">
        <v>103</v>
      </c>
      <c r="M6" s="145" t="s">
        <v>104</v>
      </c>
      <c r="N6" s="145" t="s">
        <v>105</v>
      </c>
      <c r="O6" s="145" t="s">
        <v>106</v>
      </c>
      <c r="P6" s="145" t="s">
        <v>107</v>
      </c>
      <c r="Q6" s="145" t="s">
        <v>108</v>
      </c>
      <c r="R6" s="145" t="s">
        <v>109</v>
      </c>
      <c r="S6" s="145" t="s">
        <v>110</v>
      </c>
      <c r="T6" s="145" t="s">
        <v>111</v>
      </c>
      <c r="U6" s="145" t="s">
        <v>112</v>
      </c>
      <c r="V6" s="145" t="s">
        <v>113</v>
      </c>
      <c r="W6" s="145" t="s">
        <v>114</v>
      </c>
      <c r="X6" s="145" t="s">
        <v>115</v>
      </c>
      <c r="Y6" s="145" t="s">
        <v>116</v>
      </c>
    </row>
    <row r="7" spans="1:60" hidden="1" x14ac:dyDescent="0.25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ht="13" x14ac:dyDescent="0.25">
      <c r="A8" s="163" t="s">
        <v>117</v>
      </c>
      <c r="B8" s="164" t="s">
        <v>55</v>
      </c>
      <c r="C8" s="183" t="s">
        <v>30</v>
      </c>
      <c r="D8" s="165"/>
      <c r="E8" s="166"/>
      <c r="F8" s="167"/>
      <c r="G8" s="168">
        <f>SUMIF(AG9:AG12,"&lt;&gt;NOR",G9:G12)</f>
        <v>0</v>
      </c>
      <c r="H8" s="162"/>
      <c r="I8" s="162">
        <f>SUM(I9:I12)</f>
        <v>0</v>
      </c>
      <c r="J8" s="162"/>
      <c r="K8" s="162">
        <f>SUM(K9:K12)</f>
        <v>0</v>
      </c>
      <c r="L8" s="162"/>
      <c r="M8" s="162">
        <f>SUM(M9:M12)</f>
        <v>0</v>
      </c>
      <c r="N8" s="161"/>
      <c r="O8" s="161">
        <f>SUM(O9:O12)</f>
        <v>0</v>
      </c>
      <c r="P8" s="161"/>
      <c r="Q8" s="161">
        <f>SUM(Q9:Q12)</f>
        <v>0</v>
      </c>
      <c r="R8" s="162"/>
      <c r="S8" s="162"/>
      <c r="T8" s="162"/>
      <c r="U8" s="162"/>
      <c r="V8" s="162">
        <f>SUM(V9:V12)</f>
        <v>0</v>
      </c>
      <c r="W8" s="162"/>
      <c r="X8" s="162"/>
      <c r="Y8" s="162"/>
      <c r="AG8" t="s">
        <v>118</v>
      </c>
    </row>
    <row r="9" spans="1:60" outlineLevel="1" x14ac:dyDescent="0.25">
      <c r="A9" s="176">
        <v>1</v>
      </c>
      <c r="B9" s="177" t="s">
        <v>119</v>
      </c>
      <c r="C9" s="184" t="s">
        <v>120</v>
      </c>
      <c r="D9" s="178" t="s">
        <v>121</v>
      </c>
      <c r="E9" s="179">
        <v>1</v>
      </c>
      <c r="F9" s="180"/>
      <c r="G9" s="181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122</v>
      </c>
      <c r="T9" s="157" t="s">
        <v>123</v>
      </c>
      <c r="U9" s="157">
        <v>0</v>
      </c>
      <c r="V9" s="157">
        <f>ROUND(E9*U9,2)</f>
        <v>0</v>
      </c>
      <c r="W9" s="157"/>
      <c r="X9" s="157" t="s">
        <v>124</v>
      </c>
      <c r="Y9" s="157" t="s">
        <v>125</v>
      </c>
      <c r="Z9" s="146"/>
      <c r="AA9" s="146"/>
      <c r="AB9" s="146"/>
      <c r="AC9" s="146"/>
      <c r="AD9" s="146"/>
      <c r="AE9" s="146"/>
      <c r="AF9" s="146"/>
      <c r="AG9" s="146" t="s">
        <v>126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5">
      <c r="A10" s="176">
        <v>2</v>
      </c>
      <c r="B10" s="177" t="s">
        <v>127</v>
      </c>
      <c r="C10" s="184" t="s">
        <v>128</v>
      </c>
      <c r="D10" s="178" t="s">
        <v>121</v>
      </c>
      <c r="E10" s="179">
        <v>1</v>
      </c>
      <c r="F10" s="180"/>
      <c r="G10" s="181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122</v>
      </c>
      <c r="T10" s="157" t="s">
        <v>123</v>
      </c>
      <c r="U10" s="157">
        <v>0</v>
      </c>
      <c r="V10" s="157">
        <f>ROUND(E10*U10,2)</f>
        <v>0</v>
      </c>
      <c r="W10" s="157"/>
      <c r="X10" s="157" t="s">
        <v>124</v>
      </c>
      <c r="Y10" s="157" t="s">
        <v>125</v>
      </c>
      <c r="Z10" s="146"/>
      <c r="AA10" s="146"/>
      <c r="AB10" s="146"/>
      <c r="AC10" s="146"/>
      <c r="AD10" s="146"/>
      <c r="AE10" s="146"/>
      <c r="AF10" s="146"/>
      <c r="AG10" s="146" t="s">
        <v>129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5">
      <c r="A11" s="176">
        <v>3</v>
      </c>
      <c r="B11" s="177" t="s">
        <v>130</v>
      </c>
      <c r="C11" s="184" t="s">
        <v>131</v>
      </c>
      <c r="D11" s="178" t="s">
        <v>121</v>
      </c>
      <c r="E11" s="179">
        <v>1</v>
      </c>
      <c r="F11" s="180"/>
      <c r="G11" s="181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122</v>
      </c>
      <c r="T11" s="157" t="s">
        <v>123</v>
      </c>
      <c r="U11" s="157">
        <v>0</v>
      </c>
      <c r="V11" s="157">
        <f>ROUND(E11*U11,2)</f>
        <v>0</v>
      </c>
      <c r="W11" s="157"/>
      <c r="X11" s="157" t="s">
        <v>124</v>
      </c>
      <c r="Y11" s="157" t="s">
        <v>125</v>
      </c>
      <c r="Z11" s="146"/>
      <c r="AA11" s="146"/>
      <c r="AB11" s="146"/>
      <c r="AC11" s="146"/>
      <c r="AD11" s="146"/>
      <c r="AE11" s="146"/>
      <c r="AF11" s="146"/>
      <c r="AG11" s="146" t="s">
        <v>129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5">
      <c r="A12" s="176">
        <v>4</v>
      </c>
      <c r="B12" s="177" t="s">
        <v>132</v>
      </c>
      <c r="C12" s="184" t="s">
        <v>133</v>
      </c>
      <c r="D12" s="178" t="s">
        <v>121</v>
      </c>
      <c r="E12" s="179">
        <v>1</v>
      </c>
      <c r="F12" s="180"/>
      <c r="G12" s="181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122</v>
      </c>
      <c r="T12" s="157" t="s">
        <v>123</v>
      </c>
      <c r="U12" s="157">
        <v>0</v>
      </c>
      <c r="V12" s="157">
        <f>ROUND(E12*U12,2)</f>
        <v>0</v>
      </c>
      <c r="W12" s="157"/>
      <c r="X12" s="157" t="s">
        <v>124</v>
      </c>
      <c r="Y12" s="157" t="s">
        <v>125</v>
      </c>
      <c r="Z12" s="146"/>
      <c r="AA12" s="146"/>
      <c r="AB12" s="146"/>
      <c r="AC12" s="146"/>
      <c r="AD12" s="146"/>
      <c r="AE12" s="146"/>
      <c r="AF12" s="146"/>
      <c r="AG12" s="146" t="s">
        <v>129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13" x14ac:dyDescent="0.25">
      <c r="A13" s="163" t="s">
        <v>117</v>
      </c>
      <c r="B13" s="164" t="s">
        <v>56</v>
      </c>
      <c r="C13" s="183" t="s">
        <v>57</v>
      </c>
      <c r="D13" s="165"/>
      <c r="E13" s="166"/>
      <c r="F13" s="167"/>
      <c r="G13" s="168">
        <f>SUMIF(AG14:AG26,"&lt;&gt;NOR",G14:G26)</f>
        <v>0</v>
      </c>
      <c r="H13" s="162"/>
      <c r="I13" s="162">
        <f>SUM(I14:I26)</f>
        <v>0</v>
      </c>
      <c r="J13" s="162"/>
      <c r="K13" s="162">
        <f>SUM(K14:K26)</f>
        <v>0</v>
      </c>
      <c r="L13" s="162"/>
      <c r="M13" s="162">
        <f>SUM(M14:M26)</f>
        <v>0</v>
      </c>
      <c r="N13" s="161"/>
      <c r="O13" s="161">
        <f>SUM(O14:O26)</f>
        <v>1.65</v>
      </c>
      <c r="P13" s="161"/>
      <c r="Q13" s="161">
        <f>SUM(Q14:Q26)</f>
        <v>0.14000000000000001</v>
      </c>
      <c r="R13" s="162"/>
      <c r="S13" s="162"/>
      <c r="T13" s="162"/>
      <c r="U13" s="162"/>
      <c r="V13" s="162">
        <f>SUM(V14:V26)</f>
        <v>30.270000000000003</v>
      </c>
      <c r="W13" s="162"/>
      <c r="X13" s="162"/>
      <c r="Y13" s="162"/>
      <c r="AG13" t="s">
        <v>118</v>
      </c>
    </row>
    <row r="14" spans="1:60" ht="20" outlineLevel="1" x14ac:dyDescent="0.25">
      <c r="A14" s="170">
        <v>5</v>
      </c>
      <c r="B14" s="171" t="s">
        <v>134</v>
      </c>
      <c r="C14" s="185" t="s">
        <v>135</v>
      </c>
      <c r="D14" s="172" t="s">
        <v>136</v>
      </c>
      <c r="E14" s="173">
        <v>13.4</v>
      </c>
      <c r="F14" s="174"/>
      <c r="G14" s="175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2.5100000000000001E-3</v>
      </c>
      <c r="O14" s="156">
        <f>ROUND(E14*N14,2)</f>
        <v>0.03</v>
      </c>
      <c r="P14" s="156">
        <v>0</v>
      </c>
      <c r="Q14" s="156">
        <f>ROUND(E14*P14,2)</f>
        <v>0</v>
      </c>
      <c r="R14" s="157"/>
      <c r="S14" s="157" t="s">
        <v>137</v>
      </c>
      <c r="T14" s="157" t="s">
        <v>137</v>
      </c>
      <c r="U14" s="157">
        <v>0.18232999999999999</v>
      </c>
      <c r="V14" s="157">
        <f>ROUND(E14*U14,2)</f>
        <v>2.44</v>
      </c>
      <c r="W14" s="157"/>
      <c r="X14" s="157" t="s">
        <v>124</v>
      </c>
      <c r="Y14" s="157" t="s">
        <v>125</v>
      </c>
      <c r="Z14" s="146"/>
      <c r="AA14" s="146"/>
      <c r="AB14" s="146"/>
      <c r="AC14" s="146"/>
      <c r="AD14" s="146"/>
      <c r="AE14" s="146"/>
      <c r="AF14" s="146"/>
      <c r="AG14" s="146" t="s">
        <v>126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5">
      <c r="A15" s="153"/>
      <c r="B15" s="154"/>
      <c r="C15" s="186" t="s">
        <v>138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139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5">
      <c r="A16" s="153"/>
      <c r="B16" s="154"/>
      <c r="C16" s="186" t="s">
        <v>338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139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5">
      <c r="A17" s="153"/>
      <c r="B17" s="154"/>
      <c r="C17" s="186" t="s">
        <v>339</v>
      </c>
      <c r="D17" s="159"/>
      <c r="E17" s="160">
        <v>13.4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6"/>
      <c r="AA17" s="146"/>
      <c r="AB17" s="146"/>
      <c r="AC17" s="146"/>
      <c r="AD17" s="146"/>
      <c r="AE17" s="146"/>
      <c r="AF17" s="146"/>
      <c r="AG17" s="146" t="s">
        <v>139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5">
      <c r="A18" s="170">
        <v>6</v>
      </c>
      <c r="B18" s="171" t="s">
        <v>148</v>
      </c>
      <c r="C18" s="185" t="s">
        <v>149</v>
      </c>
      <c r="D18" s="172" t="s">
        <v>150</v>
      </c>
      <c r="E18" s="173">
        <v>26.67</v>
      </c>
      <c r="F18" s="174"/>
      <c r="G18" s="175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4.4139999999999999E-2</v>
      </c>
      <c r="O18" s="156">
        <f>ROUND(E18*N18,2)</f>
        <v>1.18</v>
      </c>
      <c r="P18" s="156">
        <v>0</v>
      </c>
      <c r="Q18" s="156">
        <f>ROUND(E18*P18,2)</f>
        <v>0</v>
      </c>
      <c r="R18" s="157"/>
      <c r="S18" s="157" t="s">
        <v>137</v>
      </c>
      <c r="T18" s="157" t="s">
        <v>137</v>
      </c>
      <c r="U18" s="157">
        <v>0.6</v>
      </c>
      <c r="V18" s="157">
        <f>ROUND(E18*U18,2)</f>
        <v>16</v>
      </c>
      <c r="W18" s="157"/>
      <c r="X18" s="157" t="s">
        <v>124</v>
      </c>
      <c r="Y18" s="157" t="s">
        <v>125</v>
      </c>
      <c r="Z18" s="146"/>
      <c r="AA18" s="146"/>
      <c r="AB18" s="146"/>
      <c r="AC18" s="146"/>
      <c r="AD18" s="146"/>
      <c r="AE18" s="146"/>
      <c r="AF18" s="146"/>
      <c r="AG18" s="146" t="s">
        <v>129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5">
      <c r="A19" s="153"/>
      <c r="B19" s="154"/>
      <c r="C19" s="186" t="s">
        <v>151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139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5">
      <c r="A20" s="153"/>
      <c r="B20" s="154"/>
      <c r="C20" s="186" t="s">
        <v>338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139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5">
      <c r="A21" s="153"/>
      <c r="B21" s="154"/>
      <c r="C21" s="186" t="s">
        <v>340</v>
      </c>
      <c r="D21" s="159"/>
      <c r="E21" s="160">
        <v>26.67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6"/>
      <c r="AA21" s="146"/>
      <c r="AB21" s="146"/>
      <c r="AC21" s="146"/>
      <c r="AD21" s="146"/>
      <c r="AE21" s="146"/>
      <c r="AF21" s="146"/>
      <c r="AG21" s="146" t="s">
        <v>139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5">
      <c r="A22" s="170">
        <v>7</v>
      </c>
      <c r="B22" s="171" t="s">
        <v>155</v>
      </c>
      <c r="C22" s="185" t="s">
        <v>156</v>
      </c>
      <c r="D22" s="172" t="s">
        <v>150</v>
      </c>
      <c r="E22" s="173">
        <v>6.35</v>
      </c>
      <c r="F22" s="174"/>
      <c r="G22" s="175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4.7660000000000001E-2</v>
      </c>
      <c r="O22" s="156">
        <f>ROUND(E22*N22,2)</f>
        <v>0.3</v>
      </c>
      <c r="P22" s="156">
        <v>0</v>
      </c>
      <c r="Q22" s="156">
        <f>ROUND(E22*P22,2)</f>
        <v>0</v>
      </c>
      <c r="R22" s="157"/>
      <c r="S22" s="157" t="s">
        <v>137</v>
      </c>
      <c r="T22" s="157" t="s">
        <v>137</v>
      </c>
      <c r="U22" s="157">
        <v>0.84</v>
      </c>
      <c r="V22" s="157">
        <f>ROUND(E22*U22,2)</f>
        <v>5.33</v>
      </c>
      <c r="W22" s="157"/>
      <c r="X22" s="157" t="s">
        <v>124</v>
      </c>
      <c r="Y22" s="157" t="s">
        <v>125</v>
      </c>
      <c r="Z22" s="146"/>
      <c r="AA22" s="146"/>
      <c r="AB22" s="146"/>
      <c r="AC22" s="146"/>
      <c r="AD22" s="146"/>
      <c r="AE22" s="146"/>
      <c r="AF22" s="146"/>
      <c r="AG22" s="146" t="s">
        <v>129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5">
      <c r="A23" s="153"/>
      <c r="B23" s="154"/>
      <c r="C23" s="186" t="s">
        <v>341</v>
      </c>
      <c r="D23" s="159"/>
      <c r="E23" s="160">
        <v>6.35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139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0" outlineLevel="1" x14ac:dyDescent="0.25">
      <c r="A24" s="170">
        <v>8</v>
      </c>
      <c r="B24" s="171" t="s">
        <v>342</v>
      </c>
      <c r="C24" s="185" t="s">
        <v>343</v>
      </c>
      <c r="D24" s="172" t="s">
        <v>150</v>
      </c>
      <c r="E24" s="173">
        <v>3</v>
      </c>
      <c r="F24" s="174"/>
      <c r="G24" s="175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4.7879999999999999E-2</v>
      </c>
      <c r="O24" s="156">
        <f>ROUND(E24*N24,2)</f>
        <v>0.14000000000000001</v>
      </c>
      <c r="P24" s="156">
        <v>4.5999999999999999E-2</v>
      </c>
      <c r="Q24" s="156">
        <f>ROUND(E24*P24,2)</f>
        <v>0.14000000000000001</v>
      </c>
      <c r="R24" s="157"/>
      <c r="S24" s="157" t="s">
        <v>137</v>
      </c>
      <c r="T24" s="157" t="s">
        <v>137</v>
      </c>
      <c r="U24" s="157">
        <v>2.1674099999999998</v>
      </c>
      <c r="V24" s="157">
        <f>ROUND(E24*U24,2)</f>
        <v>6.5</v>
      </c>
      <c r="W24" s="157"/>
      <c r="X24" s="157" t="s">
        <v>219</v>
      </c>
      <c r="Y24" s="157" t="s">
        <v>125</v>
      </c>
      <c r="Z24" s="146"/>
      <c r="AA24" s="146"/>
      <c r="AB24" s="146"/>
      <c r="AC24" s="146"/>
      <c r="AD24" s="146"/>
      <c r="AE24" s="146"/>
      <c r="AF24" s="146"/>
      <c r="AG24" s="146" t="s">
        <v>248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5">
      <c r="A25" s="153"/>
      <c r="B25" s="154"/>
      <c r="C25" s="186" t="s">
        <v>344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6"/>
      <c r="AA25" s="146"/>
      <c r="AB25" s="146"/>
      <c r="AC25" s="146"/>
      <c r="AD25" s="146"/>
      <c r="AE25" s="146"/>
      <c r="AF25" s="146"/>
      <c r="AG25" s="146" t="s">
        <v>139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5">
      <c r="A26" s="153"/>
      <c r="B26" s="154"/>
      <c r="C26" s="186" t="s">
        <v>345</v>
      </c>
      <c r="D26" s="159"/>
      <c r="E26" s="160">
        <v>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6"/>
      <c r="AA26" s="146"/>
      <c r="AB26" s="146"/>
      <c r="AC26" s="146"/>
      <c r="AD26" s="146"/>
      <c r="AE26" s="146"/>
      <c r="AF26" s="146"/>
      <c r="AG26" s="146" t="s">
        <v>139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13" x14ac:dyDescent="0.25">
      <c r="A27" s="163" t="s">
        <v>117</v>
      </c>
      <c r="B27" s="164" t="s">
        <v>58</v>
      </c>
      <c r="C27" s="183" t="s">
        <v>59</v>
      </c>
      <c r="D27" s="165"/>
      <c r="E27" s="166"/>
      <c r="F27" s="167"/>
      <c r="G27" s="168">
        <f>SUMIF(AG28:AG32,"&lt;&gt;NOR",G28:G32)</f>
        <v>0</v>
      </c>
      <c r="H27" s="162"/>
      <c r="I27" s="162">
        <f>SUM(I28:I32)</f>
        <v>0</v>
      </c>
      <c r="J27" s="162"/>
      <c r="K27" s="162">
        <f>SUM(K28:K32)</f>
        <v>0</v>
      </c>
      <c r="L27" s="162"/>
      <c r="M27" s="162">
        <f>SUM(M28:M32)</f>
        <v>0</v>
      </c>
      <c r="N27" s="161"/>
      <c r="O27" s="161">
        <f>SUM(O28:O32)</f>
        <v>3</v>
      </c>
      <c r="P27" s="161"/>
      <c r="Q27" s="161">
        <f>SUM(Q28:Q32)</f>
        <v>0</v>
      </c>
      <c r="R27" s="162"/>
      <c r="S27" s="162"/>
      <c r="T27" s="162"/>
      <c r="U27" s="162"/>
      <c r="V27" s="162">
        <f>SUM(V28:V32)</f>
        <v>8.129999999999999</v>
      </c>
      <c r="W27" s="162"/>
      <c r="X27" s="162"/>
      <c r="Y27" s="162"/>
      <c r="AG27" t="s">
        <v>118</v>
      </c>
    </row>
    <row r="28" spans="1:60" outlineLevel="1" x14ac:dyDescent="0.25">
      <c r="A28" s="170">
        <v>9</v>
      </c>
      <c r="B28" s="171" t="s">
        <v>158</v>
      </c>
      <c r="C28" s="185" t="s">
        <v>346</v>
      </c>
      <c r="D28" s="172" t="s">
        <v>160</v>
      </c>
      <c r="E28" s="173">
        <v>1.05</v>
      </c>
      <c r="F28" s="174"/>
      <c r="G28" s="175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1.919</v>
      </c>
      <c r="O28" s="156">
        <f>ROUND(E28*N28,2)</f>
        <v>2.0099999999999998</v>
      </c>
      <c r="P28" s="156">
        <v>0</v>
      </c>
      <c r="Q28" s="156">
        <f>ROUND(E28*P28,2)</f>
        <v>0</v>
      </c>
      <c r="R28" s="157"/>
      <c r="S28" s="157" t="s">
        <v>137</v>
      </c>
      <c r="T28" s="157" t="s">
        <v>137</v>
      </c>
      <c r="U28" s="157">
        <v>2.58</v>
      </c>
      <c r="V28" s="157">
        <f>ROUND(E28*U28,2)</f>
        <v>2.71</v>
      </c>
      <c r="W28" s="157"/>
      <c r="X28" s="157" t="s">
        <v>124</v>
      </c>
      <c r="Y28" s="157" t="s">
        <v>125</v>
      </c>
      <c r="Z28" s="146"/>
      <c r="AA28" s="146"/>
      <c r="AB28" s="146"/>
      <c r="AC28" s="146"/>
      <c r="AD28" s="146"/>
      <c r="AE28" s="146"/>
      <c r="AF28" s="146"/>
      <c r="AG28" s="146" t="s">
        <v>129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5">
      <c r="A29" s="153"/>
      <c r="B29" s="154"/>
      <c r="C29" s="186" t="s">
        <v>347</v>
      </c>
      <c r="D29" s="159"/>
      <c r="E29" s="160">
        <v>1.05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6"/>
      <c r="AA29" s="146"/>
      <c r="AB29" s="146"/>
      <c r="AC29" s="146"/>
      <c r="AD29" s="146"/>
      <c r="AE29" s="146"/>
      <c r="AF29" s="146"/>
      <c r="AG29" s="146" t="s">
        <v>139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0" outlineLevel="1" x14ac:dyDescent="0.25">
      <c r="A30" s="170">
        <v>10</v>
      </c>
      <c r="B30" s="171" t="s">
        <v>162</v>
      </c>
      <c r="C30" s="185" t="s">
        <v>348</v>
      </c>
      <c r="D30" s="172" t="s">
        <v>150</v>
      </c>
      <c r="E30" s="173">
        <v>10.5</v>
      </c>
      <c r="F30" s="174"/>
      <c r="G30" s="175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9.4500000000000001E-2</v>
      </c>
      <c r="O30" s="156">
        <f>ROUND(E30*N30,2)</f>
        <v>0.99</v>
      </c>
      <c r="P30" s="156">
        <v>0</v>
      </c>
      <c r="Q30" s="156">
        <f>ROUND(E30*P30,2)</f>
        <v>0</v>
      </c>
      <c r="R30" s="157"/>
      <c r="S30" s="157" t="s">
        <v>137</v>
      </c>
      <c r="T30" s="157" t="s">
        <v>137</v>
      </c>
      <c r="U30" s="157">
        <v>0.42599999999999999</v>
      </c>
      <c r="V30" s="157">
        <f>ROUND(E30*U30,2)</f>
        <v>4.47</v>
      </c>
      <c r="W30" s="157"/>
      <c r="X30" s="157" t="s">
        <v>124</v>
      </c>
      <c r="Y30" s="157" t="s">
        <v>125</v>
      </c>
      <c r="Z30" s="146"/>
      <c r="AA30" s="146"/>
      <c r="AB30" s="146"/>
      <c r="AC30" s="146"/>
      <c r="AD30" s="146"/>
      <c r="AE30" s="146"/>
      <c r="AF30" s="146"/>
      <c r="AG30" s="146" t="s">
        <v>129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5">
      <c r="A31" s="153"/>
      <c r="B31" s="154"/>
      <c r="C31" s="186" t="s">
        <v>349</v>
      </c>
      <c r="D31" s="159"/>
      <c r="E31" s="160">
        <v>10.5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139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5">
      <c r="A32" s="176">
        <v>11</v>
      </c>
      <c r="B32" s="177" t="s">
        <v>165</v>
      </c>
      <c r="C32" s="184" t="s">
        <v>166</v>
      </c>
      <c r="D32" s="178" t="s">
        <v>150</v>
      </c>
      <c r="E32" s="179">
        <v>10.5</v>
      </c>
      <c r="F32" s="180"/>
      <c r="G32" s="181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2.5999999999999998E-4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137</v>
      </c>
      <c r="T32" s="157" t="s">
        <v>137</v>
      </c>
      <c r="U32" s="157">
        <v>0.09</v>
      </c>
      <c r="V32" s="157">
        <f>ROUND(E32*U32,2)</f>
        <v>0.95</v>
      </c>
      <c r="W32" s="157"/>
      <c r="X32" s="157" t="s">
        <v>124</v>
      </c>
      <c r="Y32" s="157" t="s">
        <v>125</v>
      </c>
      <c r="Z32" s="146"/>
      <c r="AA32" s="146"/>
      <c r="AB32" s="146"/>
      <c r="AC32" s="146"/>
      <c r="AD32" s="146"/>
      <c r="AE32" s="146"/>
      <c r="AF32" s="146"/>
      <c r="AG32" s="146" t="s">
        <v>129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13" x14ac:dyDescent="0.25">
      <c r="A33" s="163" t="s">
        <v>117</v>
      </c>
      <c r="B33" s="164" t="s">
        <v>62</v>
      </c>
      <c r="C33" s="183" t="s">
        <v>63</v>
      </c>
      <c r="D33" s="165"/>
      <c r="E33" s="166"/>
      <c r="F33" s="167"/>
      <c r="G33" s="168">
        <f>SUMIF(AG34:AG36,"&lt;&gt;NOR",G34:G36)</f>
        <v>0</v>
      </c>
      <c r="H33" s="162"/>
      <c r="I33" s="162">
        <f>SUM(I34:I36)</f>
        <v>0</v>
      </c>
      <c r="J33" s="162"/>
      <c r="K33" s="162">
        <f>SUM(K34:K36)</f>
        <v>0</v>
      </c>
      <c r="L33" s="162"/>
      <c r="M33" s="162">
        <f>SUM(M34:M36)</f>
        <v>0</v>
      </c>
      <c r="N33" s="161"/>
      <c r="O33" s="161">
        <f>SUM(O34:O36)</f>
        <v>0.01</v>
      </c>
      <c r="P33" s="161"/>
      <c r="Q33" s="161">
        <f>SUM(Q34:Q36)</f>
        <v>0</v>
      </c>
      <c r="R33" s="162"/>
      <c r="S33" s="162"/>
      <c r="T33" s="162"/>
      <c r="U33" s="162"/>
      <c r="V33" s="162">
        <f>SUM(V34:V36)</f>
        <v>1.78</v>
      </c>
      <c r="W33" s="162"/>
      <c r="X33" s="162"/>
      <c r="Y33" s="162"/>
      <c r="AG33" t="s">
        <v>118</v>
      </c>
    </row>
    <row r="34" spans="1:60" outlineLevel="1" x14ac:dyDescent="0.25">
      <c r="A34" s="170">
        <v>12</v>
      </c>
      <c r="B34" s="171" t="s">
        <v>170</v>
      </c>
      <c r="C34" s="185" t="s">
        <v>171</v>
      </c>
      <c r="D34" s="172" t="s">
        <v>150</v>
      </c>
      <c r="E34" s="173">
        <v>9.9060000000000006</v>
      </c>
      <c r="F34" s="174"/>
      <c r="G34" s="175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1.2099999999999999E-3</v>
      </c>
      <c r="O34" s="156">
        <f>ROUND(E34*N34,2)</f>
        <v>0.01</v>
      </c>
      <c r="P34" s="156">
        <v>0</v>
      </c>
      <c r="Q34" s="156">
        <f>ROUND(E34*P34,2)</f>
        <v>0</v>
      </c>
      <c r="R34" s="157"/>
      <c r="S34" s="157" t="s">
        <v>137</v>
      </c>
      <c r="T34" s="157" t="s">
        <v>137</v>
      </c>
      <c r="U34" s="157">
        <v>0.18</v>
      </c>
      <c r="V34" s="157">
        <f>ROUND(E34*U34,2)</f>
        <v>1.78</v>
      </c>
      <c r="W34" s="157"/>
      <c r="X34" s="157" t="s">
        <v>124</v>
      </c>
      <c r="Y34" s="157" t="s">
        <v>125</v>
      </c>
      <c r="Z34" s="146"/>
      <c r="AA34" s="146"/>
      <c r="AB34" s="146"/>
      <c r="AC34" s="146"/>
      <c r="AD34" s="146"/>
      <c r="AE34" s="146"/>
      <c r="AF34" s="146"/>
      <c r="AG34" s="146" t="s">
        <v>129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5">
      <c r="A35" s="153"/>
      <c r="B35" s="154"/>
      <c r="C35" s="186" t="s">
        <v>172</v>
      </c>
      <c r="D35" s="159"/>
      <c r="E35" s="160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6"/>
      <c r="AA35" s="146"/>
      <c r="AB35" s="146"/>
      <c r="AC35" s="146"/>
      <c r="AD35" s="146"/>
      <c r="AE35" s="146"/>
      <c r="AF35" s="146"/>
      <c r="AG35" s="146" t="s">
        <v>139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5">
      <c r="A36" s="153"/>
      <c r="B36" s="154"/>
      <c r="C36" s="186" t="s">
        <v>350</v>
      </c>
      <c r="D36" s="159"/>
      <c r="E36" s="160">
        <v>9.9060000000000006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6"/>
      <c r="AA36" s="146"/>
      <c r="AB36" s="146"/>
      <c r="AC36" s="146"/>
      <c r="AD36" s="146"/>
      <c r="AE36" s="146"/>
      <c r="AF36" s="146"/>
      <c r="AG36" s="146" t="s">
        <v>139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6" x14ac:dyDescent="0.25">
      <c r="A37" s="163" t="s">
        <v>117</v>
      </c>
      <c r="B37" s="164" t="s">
        <v>64</v>
      </c>
      <c r="C37" s="183" t="s">
        <v>65</v>
      </c>
      <c r="D37" s="165"/>
      <c r="E37" s="166"/>
      <c r="F37" s="167"/>
      <c r="G37" s="168">
        <f>SUMIF(AG38:AG39,"&lt;&gt;NOR",G38:G39)</f>
        <v>0</v>
      </c>
      <c r="H37" s="162"/>
      <c r="I37" s="162">
        <f>SUM(I38:I39)</f>
        <v>0</v>
      </c>
      <c r="J37" s="162"/>
      <c r="K37" s="162">
        <f>SUM(K38:K39)</f>
        <v>0</v>
      </c>
      <c r="L37" s="162"/>
      <c r="M37" s="162">
        <f>SUM(M38:M39)</f>
        <v>0</v>
      </c>
      <c r="N37" s="161"/>
      <c r="O37" s="161">
        <f>SUM(O38:O39)</f>
        <v>0</v>
      </c>
      <c r="P37" s="161"/>
      <c r="Q37" s="161">
        <f>SUM(Q38:Q39)</f>
        <v>0</v>
      </c>
      <c r="R37" s="162"/>
      <c r="S37" s="162"/>
      <c r="T37" s="162"/>
      <c r="U37" s="162"/>
      <c r="V37" s="162">
        <f>SUM(V38:V39)</f>
        <v>3.26</v>
      </c>
      <c r="W37" s="162"/>
      <c r="X37" s="162"/>
      <c r="Y37" s="162"/>
      <c r="AG37" t="s">
        <v>118</v>
      </c>
    </row>
    <row r="38" spans="1:60" outlineLevel="1" x14ac:dyDescent="0.25">
      <c r="A38" s="170">
        <v>13</v>
      </c>
      <c r="B38" s="171" t="s">
        <v>174</v>
      </c>
      <c r="C38" s="185" t="s">
        <v>175</v>
      </c>
      <c r="D38" s="172" t="s">
        <v>150</v>
      </c>
      <c r="E38" s="173">
        <v>10.5</v>
      </c>
      <c r="F38" s="174"/>
      <c r="G38" s="175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4.0000000000000003E-5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137</v>
      </c>
      <c r="T38" s="157" t="s">
        <v>137</v>
      </c>
      <c r="U38" s="157">
        <v>0.31</v>
      </c>
      <c r="V38" s="157">
        <f>ROUND(E38*U38,2)</f>
        <v>3.26</v>
      </c>
      <c r="W38" s="157"/>
      <c r="X38" s="157" t="s">
        <v>124</v>
      </c>
      <c r="Y38" s="157" t="s">
        <v>125</v>
      </c>
      <c r="Z38" s="146"/>
      <c r="AA38" s="146"/>
      <c r="AB38" s="146"/>
      <c r="AC38" s="146"/>
      <c r="AD38" s="146"/>
      <c r="AE38" s="146"/>
      <c r="AF38" s="146"/>
      <c r="AG38" s="146" t="s">
        <v>129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5">
      <c r="A39" s="153"/>
      <c r="B39" s="154"/>
      <c r="C39" s="186" t="s">
        <v>349</v>
      </c>
      <c r="D39" s="159"/>
      <c r="E39" s="160">
        <v>10.5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6"/>
      <c r="AA39" s="146"/>
      <c r="AB39" s="146"/>
      <c r="AC39" s="146"/>
      <c r="AD39" s="146"/>
      <c r="AE39" s="146"/>
      <c r="AF39" s="146"/>
      <c r="AG39" s="146" t="s">
        <v>139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13" x14ac:dyDescent="0.25">
      <c r="A40" s="163" t="s">
        <v>117</v>
      </c>
      <c r="B40" s="164" t="s">
        <v>66</v>
      </c>
      <c r="C40" s="183" t="s">
        <v>67</v>
      </c>
      <c r="D40" s="165"/>
      <c r="E40" s="166"/>
      <c r="F40" s="167"/>
      <c r="G40" s="168">
        <f>SUMIF(AG41:AG52,"&lt;&gt;NOR",G41:G52)</f>
        <v>0</v>
      </c>
      <c r="H40" s="162"/>
      <c r="I40" s="162">
        <f>SUM(I41:I52)</f>
        <v>0</v>
      </c>
      <c r="J40" s="162"/>
      <c r="K40" s="162">
        <f>SUM(K41:K52)</f>
        <v>0</v>
      </c>
      <c r="L40" s="162"/>
      <c r="M40" s="162">
        <f>SUM(M41:M52)</f>
        <v>0</v>
      </c>
      <c r="N40" s="161"/>
      <c r="O40" s="161">
        <f>SUM(O41:O52)</f>
        <v>0</v>
      </c>
      <c r="P40" s="161"/>
      <c r="Q40" s="161">
        <f>SUM(Q41:Q52)</f>
        <v>7.19</v>
      </c>
      <c r="R40" s="162"/>
      <c r="S40" s="162"/>
      <c r="T40" s="162"/>
      <c r="U40" s="162"/>
      <c r="V40" s="162">
        <f>SUM(V41:V52)</f>
        <v>39.590000000000003</v>
      </c>
      <c r="W40" s="162"/>
      <c r="X40" s="162"/>
      <c r="Y40" s="162"/>
      <c r="AG40" t="s">
        <v>118</v>
      </c>
    </row>
    <row r="41" spans="1:60" ht="20" outlineLevel="1" x14ac:dyDescent="0.25">
      <c r="A41" s="170">
        <v>14</v>
      </c>
      <c r="B41" s="171" t="s">
        <v>176</v>
      </c>
      <c r="C41" s="185" t="s">
        <v>177</v>
      </c>
      <c r="D41" s="172" t="s">
        <v>160</v>
      </c>
      <c r="E41" s="173">
        <v>1.575</v>
      </c>
      <c r="F41" s="174"/>
      <c r="G41" s="175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2.2000000000000002</v>
      </c>
      <c r="Q41" s="156">
        <f>ROUND(E41*P41,2)</f>
        <v>3.47</v>
      </c>
      <c r="R41" s="157"/>
      <c r="S41" s="157" t="s">
        <v>137</v>
      </c>
      <c r="T41" s="157" t="s">
        <v>137</v>
      </c>
      <c r="U41" s="157">
        <v>9.7780000000000005</v>
      </c>
      <c r="V41" s="157">
        <f>ROUND(E41*U41,2)</f>
        <v>15.4</v>
      </c>
      <c r="W41" s="157"/>
      <c r="X41" s="157" t="s">
        <v>124</v>
      </c>
      <c r="Y41" s="157" t="s">
        <v>125</v>
      </c>
      <c r="Z41" s="146"/>
      <c r="AA41" s="146"/>
      <c r="AB41" s="146"/>
      <c r="AC41" s="146"/>
      <c r="AD41" s="146"/>
      <c r="AE41" s="146"/>
      <c r="AF41" s="146"/>
      <c r="AG41" s="146" t="s">
        <v>129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5">
      <c r="A42" s="153"/>
      <c r="B42" s="154"/>
      <c r="C42" s="186" t="s">
        <v>338</v>
      </c>
      <c r="D42" s="159"/>
      <c r="E42" s="16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6"/>
      <c r="AA42" s="146"/>
      <c r="AB42" s="146"/>
      <c r="AC42" s="146"/>
      <c r="AD42" s="146"/>
      <c r="AE42" s="146"/>
      <c r="AF42" s="146"/>
      <c r="AG42" s="146" t="s">
        <v>139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5">
      <c r="A43" s="153"/>
      <c r="B43" s="154"/>
      <c r="C43" s="186" t="s">
        <v>351</v>
      </c>
      <c r="D43" s="159"/>
      <c r="E43" s="160">
        <v>1.575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6"/>
      <c r="AA43" s="146"/>
      <c r="AB43" s="146"/>
      <c r="AC43" s="146"/>
      <c r="AD43" s="146"/>
      <c r="AE43" s="146"/>
      <c r="AF43" s="146"/>
      <c r="AG43" s="146" t="s">
        <v>139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5">
      <c r="A44" s="170">
        <v>15</v>
      </c>
      <c r="B44" s="171" t="s">
        <v>179</v>
      </c>
      <c r="C44" s="185" t="s">
        <v>180</v>
      </c>
      <c r="D44" s="172" t="s">
        <v>150</v>
      </c>
      <c r="E44" s="173">
        <v>10.5</v>
      </c>
      <c r="F44" s="174"/>
      <c r="G44" s="175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0.02</v>
      </c>
      <c r="Q44" s="156">
        <f>ROUND(E44*P44,2)</f>
        <v>0.21</v>
      </c>
      <c r="R44" s="157"/>
      <c r="S44" s="157" t="s">
        <v>137</v>
      </c>
      <c r="T44" s="157" t="s">
        <v>137</v>
      </c>
      <c r="U44" s="157">
        <v>0.15</v>
      </c>
      <c r="V44" s="157">
        <f>ROUND(E44*U44,2)</f>
        <v>1.58</v>
      </c>
      <c r="W44" s="157"/>
      <c r="X44" s="157" t="s">
        <v>124</v>
      </c>
      <c r="Y44" s="157" t="s">
        <v>125</v>
      </c>
      <c r="Z44" s="146"/>
      <c r="AA44" s="146"/>
      <c r="AB44" s="146"/>
      <c r="AC44" s="146"/>
      <c r="AD44" s="146"/>
      <c r="AE44" s="146"/>
      <c r="AF44" s="146"/>
      <c r="AG44" s="146" t="s">
        <v>129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5">
      <c r="A45" s="153"/>
      <c r="B45" s="154"/>
      <c r="C45" s="186" t="s">
        <v>338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6"/>
      <c r="AA45" s="146"/>
      <c r="AB45" s="146"/>
      <c r="AC45" s="146"/>
      <c r="AD45" s="146"/>
      <c r="AE45" s="146"/>
      <c r="AF45" s="146"/>
      <c r="AG45" s="146" t="s">
        <v>139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5">
      <c r="A46" s="153"/>
      <c r="B46" s="154"/>
      <c r="C46" s="186" t="s">
        <v>349</v>
      </c>
      <c r="D46" s="159"/>
      <c r="E46" s="160">
        <v>10.5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6"/>
      <c r="AA46" s="146"/>
      <c r="AB46" s="146"/>
      <c r="AC46" s="146"/>
      <c r="AD46" s="146"/>
      <c r="AE46" s="146"/>
      <c r="AF46" s="146"/>
      <c r="AG46" s="146" t="s">
        <v>139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5">
      <c r="A47" s="170">
        <v>16</v>
      </c>
      <c r="B47" s="171" t="s">
        <v>186</v>
      </c>
      <c r="C47" s="185" t="s">
        <v>187</v>
      </c>
      <c r="D47" s="172" t="s">
        <v>150</v>
      </c>
      <c r="E47" s="173">
        <v>33.020000000000003</v>
      </c>
      <c r="F47" s="174"/>
      <c r="G47" s="175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4.5999999999999999E-2</v>
      </c>
      <c r="Q47" s="156">
        <f>ROUND(E47*P47,2)</f>
        <v>1.52</v>
      </c>
      <c r="R47" s="157"/>
      <c r="S47" s="157" t="s">
        <v>137</v>
      </c>
      <c r="T47" s="157" t="s">
        <v>137</v>
      </c>
      <c r="U47" s="157">
        <v>0.26</v>
      </c>
      <c r="V47" s="157">
        <f>ROUND(E47*U47,2)</f>
        <v>8.59</v>
      </c>
      <c r="W47" s="157"/>
      <c r="X47" s="157" t="s">
        <v>124</v>
      </c>
      <c r="Y47" s="157" t="s">
        <v>125</v>
      </c>
      <c r="Z47" s="146"/>
      <c r="AA47" s="146"/>
      <c r="AB47" s="146"/>
      <c r="AC47" s="146"/>
      <c r="AD47" s="146"/>
      <c r="AE47" s="146"/>
      <c r="AF47" s="146"/>
      <c r="AG47" s="146" t="s">
        <v>129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5">
      <c r="A48" s="153"/>
      <c r="B48" s="154"/>
      <c r="C48" s="186" t="s">
        <v>338</v>
      </c>
      <c r="D48" s="159"/>
      <c r="E48" s="160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6"/>
      <c r="AA48" s="146"/>
      <c r="AB48" s="146"/>
      <c r="AC48" s="146"/>
      <c r="AD48" s="146"/>
      <c r="AE48" s="146"/>
      <c r="AF48" s="146"/>
      <c r="AG48" s="146" t="s">
        <v>139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5">
      <c r="A49" s="153"/>
      <c r="B49" s="154"/>
      <c r="C49" s="186" t="s">
        <v>352</v>
      </c>
      <c r="D49" s="159"/>
      <c r="E49" s="160">
        <v>33.020000000000003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6"/>
      <c r="AA49" s="146"/>
      <c r="AB49" s="146"/>
      <c r="AC49" s="146"/>
      <c r="AD49" s="146"/>
      <c r="AE49" s="146"/>
      <c r="AF49" s="146"/>
      <c r="AG49" s="146" t="s">
        <v>139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5">
      <c r="A50" s="170">
        <v>17</v>
      </c>
      <c r="B50" s="171" t="s">
        <v>191</v>
      </c>
      <c r="C50" s="185" t="s">
        <v>192</v>
      </c>
      <c r="D50" s="172" t="s">
        <v>150</v>
      </c>
      <c r="E50" s="173">
        <v>29.21</v>
      </c>
      <c r="F50" s="174"/>
      <c r="G50" s="175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6.8000000000000005E-2</v>
      </c>
      <c r="Q50" s="156">
        <f>ROUND(E50*P50,2)</f>
        <v>1.99</v>
      </c>
      <c r="R50" s="157"/>
      <c r="S50" s="157" t="s">
        <v>137</v>
      </c>
      <c r="T50" s="157" t="s">
        <v>137</v>
      </c>
      <c r="U50" s="157">
        <v>0.48</v>
      </c>
      <c r="V50" s="157">
        <f>ROUND(E50*U50,2)</f>
        <v>14.02</v>
      </c>
      <c r="W50" s="157"/>
      <c r="X50" s="157" t="s">
        <v>124</v>
      </c>
      <c r="Y50" s="157" t="s">
        <v>125</v>
      </c>
      <c r="Z50" s="146"/>
      <c r="AA50" s="146"/>
      <c r="AB50" s="146"/>
      <c r="AC50" s="146"/>
      <c r="AD50" s="146"/>
      <c r="AE50" s="146"/>
      <c r="AF50" s="146"/>
      <c r="AG50" s="146" t="s">
        <v>126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5">
      <c r="A51" s="153"/>
      <c r="B51" s="154"/>
      <c r="C51" s="186" t="s">
        <v>338</v>
      </c>
      <c r="D51" s="159"/>
      <c r="E51" s="160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6"/>
      <c r="AA51" s="146"/>
      <c r="AB51" s="146"/>
      <c r="AC51" s="146"/>
      <c r="AD51" s="146"/>
      <c r="AE51" s="146"/>
      <c r="AF51" s="146"/>
      <c r="AG51" s="146" t="s">
        <v>139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 x14ac:dyDescent="0.25">
      <c r="A52" s="153"/>
      <c r="B52" s="154"/>
      <c r="C52" s="186" t="s">
        <v>353</v>
      </c>
      <c r="D52" s="159"/>
      <c r="E52" s="160">
        <v>29.21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6"/>
      <c r="AA52" s="146"/>
      <c r="AB52" s="146"/>
      <c r="AC52" s="146"/>
      <c r="AD52" s="146"/>
      <c r="AE52" s="146"/>
      <c r="AF52" s="146"/>
      <c r="AG52" s="146" t="s">
        <v>139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13" x14ac:dyDescent="0.25">
      <c r="A53" s="163" t="s">
        <v>117</v>
      </c>
      <c r="B53" s="164" t="s">
        <v>68</v>
      </c>
      <c r="C53" s="183" t="s">
        <v>69</v>
      </c>
      <c r="D53" s="165"/>
      <c r="E53" s="166"/>
      <c r="F53" s="167"/>
      <c r="G53" s="168">
        <f>SUMIF(AG54:AG54,"&lt;&gt;NOR",G54:G54)</f>
        <v>0</v>
      </c>
      <c r="H53" s="162"/>
      <c r="I53" s="162">
        <f>SUM(I54:I54)</f>
        <v>0</v>
      </c>
      <c r="J53" s="162"/>
      <c r="K53" s="162">
        <f>SUM(K54:K54)</f>
        <v>0</v>
      </c>
      <c r="L53" s="162"/>
      <c r="M53" s="162">
        <f>SUM(M54:M54)</f>
        <v>0</v>
      </c>
      <c r="N53" s="161"/>
      <c r="O53" s="161">
        <f>SUM(O54:O54)</f>
        <v>0</v>
      </c>
      <c r="P53" s="161"/>
      <c r="Q53" s="161">
        <f>SUM(Q54:Q54)</f>
        <v>0</v>
      </c>
      <c r="R53" s="162"/>
      <c r="S53" s="162"/>
      <c r="T53" s="162"/>
      <c r="U53" s="162"/>
      <c r="V53" s="162">
        <f>SUM(V54:V54)</f>
        <v>9.5299999999999994</v>
      </c>
      <c r="W53" s="162"/>
      <c r="X53" s="162"/>
      <c r="Y53" s="162"/>
      <c r="AG53" t="s">
        <v>118</v>
      </c>
    </row>
    <row r="54" spans="1:60" outlineLevel="1" x14ac:dyDescent="0.25">
      <c r="A54" s="176">
        <v>18</v>
      </c>
      <c r="B54" s="177" t="s">
        <v>196</v>
      </c>
      <c r="C54" s="184" t="s">
        <v>197</v>
      </c>
      <c r="D54" s="178" t="s">
        <v>198</v>
      </c>
      <c r="E54" s="179">
        <v>4.5358299999999998</v>
      </c>
      <c r="F54" s="180"/>
      <c r="G54" s="181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137</v>
      </c>
      <c r="T54" s="157" t="s">
        <v>137</v>
      </c>
      <c r="U54" s="157">
        <v>2.1</v>
      </c>
      <c r="V54" s="157">
        <f>ROUND(E54*U54,2)</f>
        <v>9.5299999999999994</v>
      </c>
      <c r="W54" s="157"/>
      <c r="X54" s="157" t="s">
        <v>199</v>
      </c>
      <c r="Y54" s="157" t="s">
        <v>354</v>
      </c>
      <c r="Z54" s="146"/>
      <c r="AA54" s="146"/>
      <c r="AB54" s="146"/>
      <c r="AC54" s="146"/>
      <c r="AD54" s="146"/>
      <c r="AE54" s="146"/>
      <c r="AF54" s="146"/>
      <c r="AG54" s="146" t="s">
        <v>200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13" x14ac:dyDescent="0.25">
      <c r="A55" s="163" t="s">
        <v>117</v>
      </c>
      <c r="B55" s="164" t="s">
        <v>70</v>
      </c>
      <c r="C55" s="183" t="s">
        <v>71</v>
      </c>
      <c r="D55" s="165"/>
      <c r="E55" s="166"/>
      <c r="F55" s="167"/>
      <c r="G55" s="168">
        <f>SUMIF(AG56:AG72,"&lt;&gt;NOR",G56:G72)</f>
        <v>0</v>
      </c>
      <c r="H55" s="162"/>
      <c r="I55" s="162">
        <f>SUM(I56:I72)</f>
        <v>0</v>
      </c>
      <c r="J55" s="162"/>
      <c r="K55" s="162">
        <f>SUM(K56:K72)</f>
        <v>0</v>
      </c>
      <c r="L55" s="162"/>
      <c r="M55" s="162">
        <f>SUM(M56:M72)</f>
        <v>0</v>
      </c>
      <c r="N55" s="161"/>
      <c r="O55" s="161">
        <f>SUM(O56:O72)</f>
        <v>0.3</v>
      </c>
      <c r="P55" s="161"/>
      <c r="Q55" s="161">
        <f>SUM(Q56:Q72)</f>
        <v>0.15000000000000002</v>
      </c>
      <c r="R55" s="162"/>
      <c r="S55" s="162"/>
      <c r="T55" s="162"/>
      <c r="U55" s="162"/>
      <c r="V55" s="162">
        <f>SUM(V56:V72)</f>
        <v>29.129999999999995</v>
      </c>
      <c r="W55" s="162"/>
      <c r="X55" s="162"/>
      <c r="Y55" s="162"/>
      <c r="AG55" t="s">
        <v>118</v>
      </c>
    </row>
    <row r="56" spans="1:60" ht="20" outlineLevel="1" x14ac:dyDescent="0.25">
      <c r="A56" s="170">
        <v>19</v>
      </c>
      <c r="B56" s="171" t="s">
        <v>201</v>
      </c>
      <c r="C56" s="185" t="s">
        <v>202</v>
      </c>
      <c r="D56" s="172" t="s">
        <v>150</v>
      </c>
      <c r="E56" s="173">
        <v>10.5</v>
      </c>
      <c r="F56" s="174"/>
      <c r="G56" s="175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9.7400000000000004E-3</v>
      </c>
      <c r="Q56" s="156">
        <f>ROUND(E56*P56,2)</f>
        <v>0.1</v>
      </c>
      <c r="R56" s="157"/>
      <c r="S56" s="157" t="s">
        <v>137</v>
      </c>
      <c r="T56" s="157" t="s">
        <v>137</v>
      </c>
      <c r="U56" s="157">
        <v>4.3999999999999997E-2</v>
      </c>
      <c r="V56" s="157">
        <f>ROUND(E56*U56,2)</f>
        <v>0.46</v>
      </c>
      <c r="W56" s="157"/>
      <c r="X56" s="157" t="s">
        <v>124</v>
      </c>
      <c r="Y56" s="157" t="s">
        <v>125</v>
      </c>
      <c r="Z56" s="146"/>
      <c r="AA56" s="146"/>
      <c r="AB56" s="146"/>
      <c r="AC56" s="146"/>
      <c r="AD56" s="146"/>
      <c r="AE56" s="146"/>
      <c r="AF56" s="146"/>
      <c r="AG56" s="146" t="s">
        <v>126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5">
      <c r="A57" s="153"/>
      <c r="B57" s="154"/>
      <c r="C57" s="186" t="s">
        <v>349</v>
      </c>
      <c r="D57" s="159"/>
      <c r="E57" s="160">
        <v>10.5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6"/>
      <c r="AA57" s="146"/>
      <c r="AB57" s="146"/>
      <c r="AC57" s="146"/>
      <c r="AD57" s="146"/>
      <c r="AE57" s="146"/>
      <c r="AF57" s="146"/>
      <c r="AG57" s="146" t="s">
        <v>139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0" outlineLevel="1" x14ac:dyDescent="0.25">
      <c r="A58" s="176">
        <v>20</v>
      </c>
      <c r="B58" s="177" t="s">
        <v>203</v>
      </c>
      <c r="C58" s="184" t="s">
        <v>204</v>
      </c>
      <c r="D58" s="178" t="s">
        <v>150</v>
      </c>
      <c r="E58" s="179">
        <v>5</v>
      </c>
      <c r="F58" s="180"/>
      <c r="G58" s="181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0</v>
      </c>
      <c r="O58" s="156">
        <f>ROUND(E58*N58,2)</f>
        <v>0</v>
      </c>
      <c r="P58" s="156">
        <v>1.03E-2</v>
      </c>
      <c r="Q58" s="156">
        <f>ROUND(E58*P58,2)</f>
        <v>0.05</v>
      </c>
      <c r="R58" s="157"/>
      <c r="S58" s="157" t="s">
        <v>137</v>
      </c>
      <c r="T58" s="157" t="s">
        <v>137</v>
      </c>
      <c r="U58" s="157">
        <v>4.4999999999999998E-2</v>
      </c>
      <c r="V58" s="157">
        <f>ROUND(E58*U58,2)</f>
        <v>0.23</v>
      </c>
      <c r="W58" s="157"/>
      <c r="X58" s="157" t="s">
        <v>124</v>
      </c>
      <c r="Y58" s="157" t="s">
        <v>125</v>
      </c>
      <c r="Z58" s="146"/>
      <c r="AA58" s="146"/>
      <c r="AB58" s="146"/>
      <c r="AC58" s="146"/>
      <c r="AD58" s="146"/>
      <c r="AE58" s="146"/>
      <c r="AF58" s="146"/>
      <c r="AG58" s="146" t="s">
        <v>126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5">
      <c r="A59" s="170">
        <v>21</v>
      </c>
      <c r="B59" s="171" t="s">
        <v>205</v>
      </c>
      <c r="C59" s="185" t="s">
        <v>206</v>
      </c>
      <c r="D59" s="172" t="s">
        <v>150</v>
      </c>
      <c r="E59" s="173">
        <v>37.17</v>
      </c>
      <c r="F59" s="174"/>
      <c r="G59" s="175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3.2299999999999998E-3</v>
      </c>
      <c r="O59" s="156">
        <f>ROUND(E59*N59,2)</f>
        <v>0.12</v>
      </c>
      <c r="P59" s="156">
        <v>0</v>
      </c>
      <c r="Q59" s="156">
        <f>ROUND(E59*P59,2)</f>
        <v>0</v>
      </c>
      <c r="R59" s="157"/>
      <c r="S59" s="157" t="s">
        <v>137</v>
      </c>
      <c r="T59" s="157" t="s">
        <v>137</v>
      </c>
      <c r="U59" s="157">
        <v>0.48</v>
      </c>
      <c r="V59" s="157">
        <f>ROUND(E59*U59,2)</f>
        <v>17.84</v>
      </c>
      <c r="W59" s="157"/>
      <c r="X59" s="157" t="s">
        <v>124</v>
      </c>
      <c r="Y59" s="157" t="s">
        <v>125</v>
      </c>
      <c r="Z59" s="146"/>
      <c r="AA59" s="146"/>
      <c r="AB59" s="146"/>
      <c r="AC59" s="146"/>
      <c r="AD59" s="146"/>
      <c r="AE59" s="146"/>
      <c r="AF59" s="146"/>
      <c r="AG59" s="146" t="s">
        <v>207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 x14ac:dyDescent="0.25">
      <c r="A60" s="153"/>
      <c r="B60" s="154"/>
      <c r="C60" s="186" t="s">
        <v>208</v>
      </c>
      <c r="D60" s="159"/>
      <c r="E60" s="16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6"/>
      <c r="AA60" s="146"/>
      <c r="AB60" s="146"/>
      <c r="AC60" s="146"/>
      <c r="AD60" s="146"/>
      <c r="AE60" s="146"/>
      <c r="AF60" s="146"/>
      <c r="AG60" s="146" t="s">
        <v>139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5">
      <c r="A61" s="153"/>
      <c r="B61" s="154"/>
      <c r="C61" s="186" t="s">
        <v>355</v>
      </c>
      <c r="D61" s="159"/>
      <c r="E61" s="160">
        <v>10.5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6"/>
      <c r="AA61" s="146"/>
      <c r="AB61" s="146"/>
      <c r="AC61" s="146"/>
      <c r="AD61" s="146"/>
      <c r="AE61" s="146"/>
      <c r="AF61" s="146"/>
      <c r="AG61" s="146" t="s">
        <v>139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5">
      <c r="A62" s="153"/>
      <c r="B62" s="154"/>
      <c r="C62" s="186" t="s">
        <v>151</v>
      </c>
      <c r="D62" s="159"/>
      <c r="E62" s="160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6"/>
      <c r="AA62" s="146"/>
      <c r="AB62" s="146"/>
      <c r="AC62" s="146"/>
      <c r="AD62" s="146"/>
      <c r="AE62" s="146"/>
      <c r="AF62" s="146"/>
      <c r="AG62" s="146" t="s">
        <v>139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5">
      <c r="A63" s="153"/>
      <c r="B63" s="154"/>
      <c r="C63" s="186" t="s">
        <v>356</v>
      </c>
      <c r="D63" s="159"/>
      <c r="E63" s="160">
        <v>26.67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6"/>
      <c r="AA63" s="146"/>
      <c r="AB63" s="146"/>
      <c r="AC63" s="146"/>
      <c r="AD63" s="146"/>
      <c r="AE63" s="146"/>
      <c r="AF63" s="146"/>
      <c r="AG63" s="146" t="s">
        <v>139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0" outlineLevel="1" x14ac:dyDescent="0.25">
      <c r="A64" s="170">
        <v>22</v>
      </c>
      <c r="B64" s="171" t="s">
        <v>211</v>
      </c>
      <c r="C64" s="185" t="s">
        <v>212</v>
      </c>
      <c r="D64" s="172" t="s">
        <v>136</v>
      </c>
      <c r="E64" s="173">
        <v>12.7</v>
      </c>
      <c r="F64" s="174"/>
      <c r="G64" s="175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3.2000000000000003E-4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137</v>
      </c>
      <c r="T64" s="157" t="s">
        <v>137</v>
      </c>
      <c r="U64" s="157">
        <v>0.11</v>
      </c>
      <c r="V64" s="157">
        <f>ROUND(E64*U64,2)</f>
        <v>1.4</v>
      </c>
      <c r="W64" s="157"/>
      <c r="X64" s="157" t="s">
        <v>124</v>
      </c>
      <c r="Y64" s="157" t="s">
        <v>125</v>
      </c>
      <c r="Z64" s="146"/>
      <c r="AA64" s="146"/>
      <c r="AB64" s="146"/>
      <c r="AC64" s="146"/>
      <c r="AD64" s="146"/>
      <c r="AE64" s="146"/>
      <c r="AF64" s="146"/>
      <c r="AG64" s="146" t="s">
        <v>207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5">
      <c r="A65" s="153"/>
      <c r="B65" s="154"/>
      <c r="C65" s="186" t="s">
        <v>357</v>
      </c>
      <c r="D65" s="159"/>
      <c r="E65" s="160">
        <v>12.7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6"/>
      <c r="AA65" s="146"/>
      <c r="AB65" s="146"/>
      <c r="AC65" s="146"/>
      <c r="AD65" s="146"/>
      <c r="AE65" s="146"/>
      <c r="AF65" s="146"/>
      <c r="AG65" s="146" t="s">
        <v>139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0" outlineLevel="1" x14ac:dyDescent="0.25">
      <c r="A66" s="176">
        <v>23</v>
      </c>
      <c r="B66" s="177" t="s">
        <v>215</v>
      </c>
      <c r="C66" s="184" t="s">
        <v>216</v>
      </c>
      <c r="D66" s="178" t="s">
        <v>169</v>
      </c>
      <c r="E66" s="179">
        <v>8</v>
      </c>
      <c r="F66" s="180"/>
      <c r="G66" s="181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4.2999999999999999E-4</v>
      </c>
      <c r="O66" s="156">
        <f>ROUND(E66*N66,2)</f>
        <v>0</v>
      </c>
      <c r="P66" s="156">
        <v>0</v>
      </c>
      <c r="Q66" s="156">
        <f>ROUND(E66*P66,2)</f>
        <v>0</v>
      </c>
      <c r="R66" s="157"/>
      <c r="S66" s="157" t="s">
        <v>137</v>
      </c>
      <c r="T66" s="157" t="s">
        <v>137</v>
      </c>
      <c r="U66" s="157">
        <v>7.0000000000000007E-2</v>
      </c>
      <c r="V66" s="157">
        <f>ROUND(E66*U66,2)</f>
        <v>0.56000000000000005</v>
      </c>
      <c r="W66" s="157"/>
      <c r="X66" s="157" t="s">
        <v>124</v>
      </c>
      <c r="Y66" s="157" t="s">
        <v>125</v>
      </c>
      <c r="Z66" s="146"/>
      <c r="AA66" s="146"/>
      <c r="AB66" s="146"/>
      <c r="AC66" s="146"/>
      <c r="AD66" s="146"/>
      <c r="AE66" s="146"/>
      <c r="AF66" s="146"/>
      <c r="AG66" s="146" t="s">
        <v>207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0" outlineLevel="1" x14ac:dyDescent="0.25">
      <c r="A67" s="170">
        <v>24</v>
      </c>
      <c r="B67" s="171" t="s">
        <v>217</v>
      </c>
      <c r="C67" s="185" t="s">
        <v>358</v>
      </c>
      <c r="D67" s="172" t="s">
        <v>150</v>
      </c>
      <c r="E67" s="173">
        <v>10.5</v>
      </c>
      <c r="F67" s="174"/>
      <c r="G67" s="175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1.112E-2</v>
      </c>
      <c r="O67" s="156">
        <f>ROUND(E67*N67,2)</f>
        <v>0.12</v>
      </c>
      <c r="P67" s="156">
        <v>0</v>
      </c>
      <c r="Q67" s="156">
        <f>ROUND(E67*P67,2)</f>
        <v>0</v>
      </c>
      <c r="R67" s="157"/>
      <c r="S67" s="157" t="s">
        <v>137</v>
      </c>
      <c r="T67" s="157" t="s">
        <v>137</v>
      </c>
      <c r="U67" s="157">
        <v>0.52285999999999999</v>
      </c>
      <c r="V67" s="157">
        <f>ROUND(E67*U67,2)</f>
        <v>5.49</v>
      </c>
      <c r="W67" s="157"/>
      <c r="X67" s="157" t="s">
        <v>219</v>
      </c>
      <c r="Y67" s="157" t="s">
        <v>125</v>
      </c>
      <c r="Z67" s="146"/>
      <c r="AA67" s="146"/>
      <c r="AB67" s="146"/>
      <c r="AC67" s="146"/>
      <c r="AD67" s="146"/>
      <c r="AE67" s="146"/>
      <c r="AF67" s="146"/>
      <c r="AG67" s="146" t="s">
        <v>220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5">
      <c r="A68" s="153"/>
      <c r="B68" s="154"/>
      <c r="C68" s="186" t="s">
        <v>349</v>
      </c>
      <c r="D68" s="159"/>
      <c r="E68" s="160">
        <v>10.5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6"/>
      <c r="AA68" s="146"/>
      <c r="AB68" s="146"/>
      <c r="AC68" s="146"/>
      <c r="AD68" s="146"/>
      <c r="AE68" s="146"/>
      <c r="AF68" s="146"/>
      <c r="AG68" s="146" t="s">
        <v>139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5">
      <c r="A69" s="170">
        <v>25</v>
      </c>
      <c r="B69" s="171" t="s">
        <v>221</v>
      </c>
      <c r="C69" s="185" t="s">
        <v>359</v>
      </c>
      <c r="D69" s="172" t="s">
        <v>150</v>
      </c>
      <c r="E69" s="173">
        <v>5.08</v>
      </c>
      <c r="F69" s="174"/>
      <c r="G69" s="175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1.2070000000000001E-2</v>
      </c>
      <c r="O69" s="156">
        <f>ROUND(E69*N69,2)</f>
        <v>0.06</v>
      </c>
      <c r="P69" s="156">
        <v>0</v>
      </c>
      <c r="Q69" s="156">
        <f>ROUND(E69*P69,2)</f>
        <v>0</v>
      </c>
      <c r="R69" s="157"/>
      <c r="S69" s="157" t="s">
        <v>137</v>
      </c>
      <c r="T69" s="157" t="s">
        <v>137</v>
      </c>
      <c r="U69" s="157">
        <v>0.61958000000000002</v>
      </c>
      <c r="V69" s="157">
        <f>ROUND(E69*U69,2)</f>
        <v>3.15</v>
      </c>
      <c r="W69" s="157"/>
      <c r="X69" s="157" t="s">
        <v>219</v>
      </c>
      <c r="Y69" s="157" t="s">
        <v>125</v>
      </c>
      <c r="Z69" s="146"/>
      <c r="AA69" s="146"/>
      <c r="AB69" s="146"/>
      <c r="AC69" s="146"/>
      <c r="AD69" s="146"/>
      <c r="AE69" s="146"/>
      <c r="AF69" s="146"/>
      <c r="AG69" s="146" t="s">
        <v>220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5">
      <c r="A70" s="153"/>
      <c r="B70" s="154"/>
      <c r="C70" s="186" t="s">
        <v>223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6"/>
      <c r="AA70" s="146"/>
      <c r="AB70" s="146"/>
      <c r="AC70" s="146"/>
      <c r="AD70" s="146"/>
      <c r="AE70" s="146"/>
      <c r="AF70" s="146"/>
      <c r="AG70" s="146" t="s">
        <v>139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5">
      <c r="A71" s="153"/>
      <c r="B71" s="154"/>
      <c r="C71" s="186" t="s">
        <v>360</v>
      </c>
      <c r="D71" s="159"/>
      <c r="E71" s="160">
        <v>5.08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6"/>
      <c r="AA71" s="146"/>
      <c r="AB71" s="146"/>
      <c r="AC71" s="146"/>
      <c r="AD71" s="146"/>
      <c r="AE71" s="146"/>
      <c r="AF71" s="146"/>
      <c r="AG71" s="146" t="s">
        <v>139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5">
      <c r="A72" s="153">
        <v>26</v>
      </c>
      <c r="B72" s="154" t="s">
        <v>227</v>
      </c>
      <c r="C72" s="187" t="s">
        <v>228</v>
      </c>
      <c r="D72" s="155" t="s">
        <v>0</v>
      </c>
      <c r="E72" s="182"/>
      <c r="F72" s="158"/>
      <c r="G72" s="157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137</v>
      </c>
      <c r="T72" s="157" t="s">
        <v>137</v>
      </c>
      <c r="U72" s="157">
        <v>0</v>
      </c>
      <c r="V72" s="157">
        <f>ROUND(E72*U72,2)</f>
        <v>0</v>
      </c>
      <c r="W72" s="157"/>
      <c r="X72" s="157" t="s">
        <v>199</v>
      </c>
      <c r="Y72" s="157" t="s">
        <v>125</v>
      </c>
      <c r="Z72" s="146"/>
      <c r="AA72" s="146"/>
      <c r="AB72" s="146"/>
      <c r="AC72" s="146"/>
      <c r="AD72" s="146"/>
      <c r="AE72" s="146"/>
      <c r="AF72" s="146"/>
      <c r="AG72" s="146" t="s">
        <v>200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13" x14ac:dyDescent="0.25">
      <c r="A73" s="163" t="s">
        <v>117</v>
      </c>
      <c r="B73" s="164" t="s">
        <v>72</v>
      </c>
      <c r="C73" s="183" t="s">
        <v>73</v>
      </c>
      <c r="D73" s="165"/>
      <c r="E73" s="166"/>
      <c r="F73" s="167"/>
      <c r="G73" s="168">
        <f>SUMIF(AG74:AG77,"&lt;&gt;NOR",G74:G77)</f>
        <v>0</v>
      </c>
      <c r="H73" s="162"/>
      <c r="I73" s="162">
        <f>SUM(I74:I77)</f>
        <v>0</v>
      </c>
      <c r="J73" s="162"/>
      <c r="K73" s="162">
        <f>SUM(K74:K77)</f>
        <v>0</v>
      </c>
      <c r="L73" s="162"/>
      <c r="M73" s="162">
        <f>SUM(M74:M77)</f>
        <v>0</v>
      </c>
      <c r="N73" s="161"/>
      <c r="O73" s="161">
        <f>SUM(O74:O77)</f>
        <v>0.01</v>
      </c>
      <c r="P73" s="161"/>
      <c r="Q73" s="161">
        <f>SUM(Q74:Q77)</f>
        <v>0.02</v>
      </c>
      <c r="R73" s="162"/>
      <c r="S73" s="162"/>
      <c r="T73" s="162"/>
      <c r="U73" s="162"/>
      <c r="V73" s="162">
        <f>SUM(V74:V77)</f>
        <v>1.98</v>
      </c>
      <c r="W73" s="162"/>
      <c r="X73" s="162"/>
      <c r="Y73" s="162"/>
      <c r="AG73" t="s">
        <v>118</v>
      </c>
    </row>
    <row r="74" spans="1:60" ht="20" outlineLevel="1" x14ac:dyDescent="0.25">
      <c r="A74" s="176">
        <v>27</v>
      </c>
      <c r="B74" s="177" t="s">
        <v>229</v>
      </c>
      <c r="C74" s="184" t="s">
        <v>230</v>
      </c>
      <c r="D74" s="178" t="s">
        <v>150</v>
      </c>
      <c r="E74" s="179">
        <v>10.5</v>
      </c>
      <c r="F74" s="180"/>
      <c r="G74" s="181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0</v>
      </c>
      <c r="O74" s="156">
        <f>ROUND(E74*N74,2)</f>
        <v>0</v>
      </c>
      <c r="P74" s="156">
        <v>2E-3</v>
      </c>
      <c r="Q74" s="156">
        <f>ROUND(E74*P74,2)</f>
        <v>0.02</v>
      </c>
      <c r="R74" s="157"/>
      <c r="S74" s="157" t="s">
        <v>137</v>
      </c>
      <c r="T74" s="157" t="s">
        <v>137</v>
      </c>
      <c r="U74" s="157">
        <v>3.7999999999999999E-2</v>
      </c>
      <c r="V74" s="157">
        <f>ROUND(E74*U74,2)</f>
        <v>0.4</v>
      </c>
      <c r="W74" s="157"/>
      <c r="X74" s="157" t="s">
        <v>124</v>
      </c>
      <c r="Y74" s="157" t="s">
        <v>125</v>
      </c>
      <c r="Z74" s="146"/>
      <c r="AA74" s="146"/>
      <c r="AB74" s="146"/>
      <c r="AC74" s="146"/>
      <c r="AD74" s="146"/>
      <c r="AE74" s="146"/>
      <c r="AF74" s="146"/>
      <c r="AG74" s="146" t="s">
        <v>126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0" outlineLevel="1" x14ac:dyDescent="0.25">
      <c r="A75" s="170">
        <v>28</v>
      </c>
      <c r="B75" s="171" t="s">
        <v>231</v>
      </c>
      <c r="C75" s="185" t="s">
        <v>232</v>
      </c>
      <c r="D75" s="172" t="s">
        <v>150</v>
      </c>
      <c r="E75" s="173">
        <v>10.5</v>
      </c>
      <c r="F75" s="174"/>
      <c r="G75" s="175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1.2199999999999999E-3</v>
      </c>
      <c r="O75" s="156">
        <f>ROUND(E75*N75,2)</f>
        <v>0.01</v>
      </c>
      <c r="P75" s="156">
        <v>0</v>
      </c>
      <c r="Q75" s="156">
        <f>ROUND(E75*P75,2)</f>
        <v>0</v>
      </c>
      <c r="R75" s="157"/>
      <c r="S75" s="157" t="s">
        <v>137</v>
      </c>
      <c r="T75" s="157" t="s">
        <v>137</v>
      </c>
      <c r="U75" s="157">
        <v>0.15</v>
      </c>
      <c r="V75" s="157">
        <f>ROUND(E75*U75,2)</f>
        <v>1.58</v>
      </c>
      <c r="W75" s="157"/>
      <c r="X75" s="157" t="s">
        <v>124</v>
      </c>
      <c r="Y75" s="157" t="s">
        <v>125</v>
      </c>
      <c r="Z75" s="146"/>
      <c r="AA75" s="146"/>
      <c r="AB75" s="146"/>
      <c r="AC75" s="146"/>
      <c r="AD75" s="146"/>
      <c r="AE75" s="146"/>
      <c r="AF75" s="146"/>
      <c r="AG75" s="146" t="s">
        <v>126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5">
      <c r="A76" s="153"/>
      <c r="B76" s="154"/>
      <c r="C76" s="186" t="s">
        <v>349</v>
      </c>
      <c r="D76" s="159"/>
      <c r="E76" s="160">
        <v>10.5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6"/>
      <c r="AA76" s="146"/>
      <c r="AB76" s="146"/>
      <c r="AC76" s="146"/>
      <c r="AD76" s="146"/>
      <c r="AE76" s="146"/>
      <c r="AF76" s="146"/>
      <c r="AG76" s="146" t="s">
        <v>139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5">
      <c r="A77" s="153">
        <v>29</v>
      </c>
      <c r="B77" s="154" t="s">
        <v>233</v>
      </c>
      <c r="C77" s="187" t="s">
        <v>234</v>
      </c>
      <c r="D77" s="155" t="s">
        <v>0</v>
      </c>
      <c r="E77" s="182"/>
      <c r="F77" s="158"/>
      <c r="G77" s="157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137</v>
      </c>
      <c r="T77" s="157" t="s">
        <v>137</v>
      </c>
      <c r="U77" s="157">
        <v>0</v>
      </c>
      <c r="V77" s="157">
        <f>ROUND(E77*U77,2)</f>
        <v>0</v>
      </c>
      <c r="W77" s="157"/>
      <c r="X77" s="157" t="s">
        <v>199</v>
      </c>
      <c r="Y77" s="157" t="s">
        <v>125</v>
      </c>
      <c r="Z77" s="146"/>
      <c r="AA77" s="146"/>
      <c r="AB77" s="146"/>
      <c r="AC77" s="146"/>
      <c r="AD77" s="146"/>
      <c r="AE77" s="146"/>
      <c r="AF77" s="146"/>
      <c r="AG77" s="146" t="s">
        <v>200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13" x14ac:dyDescent="0.25">
      <c r="A78" s="163" t="s">
        <v>117</v>
      </c>
      <c r="B78" s="164" t="s">
        <v>74</v>
      </c>
      <c r="C78" s="183" t="s">
        <v>75</v>
      </c>
      <c r="D78" s="165"/>
      <c r="E78" s="166"/>
      <c r="F78" s="167"/>
      <c r="G78" s="168">
        <f>SUMIF(AG79:AG83,"&lt;&gt;NOR",G79:G83)</f>
        <v>0</v>
      </c>
      <c r="H78" s="162"/>
      <c r="I78" s="162">
        <f>SUM(I79:I83)</f>
        <v>0</v>
      </c>
      <c r="J78" s="162"/>
      <c r="K78" s="162">
        <f>SUM(K79:K83)</f>
        <v>0</v>
      </c>
      <c r="L78" s="162"/>
      <c r="M78" s="162">
        <f>SUM(M79:M83)</f>
        <v>0</v>
      </c>
      <c r="N78" s="161"/>
      <c r="O78" s="161">
        <f>SUM(O79:O83)</f>
        <v>0</v>
      </c>
      <c r="P78" s="161"/>
      <c r="Q78" s="161">
        <f>SUM(Q79:Q83)</f>
        <v>0</v>
      </c>
      <c r="R78" s="162"/>
      <c r="S78" s="162"/>
      <c r="T78" s="162"/>
      <c r="U78" s="162"/>
      <c r="V78" s="162">
        <f>SUM(V79:V83)</f>
        <v>0</v>
      </c>
      <c r="W78" s="162"/>
      <c r="X78" s="162"/>
      <c r="Y78" s="162"/>
      <c r="AG78" t="s">
        <v>118</v>
      </c>
    </row>
    <row r="79" spans="1:60" outlineLevel="1" x14ac:dyDescent="0.25">
      <c r="A79" s="176">
        <v>30</v>
      </c>
      <c r="B79" s="177" t="s">
        <v>235</v>
      </c>
      <c r="C79" s="184" t="s">
        <v>236</v>
      </c>
      <c r="D79" s="178" t="s">
        <v>169</v>
      </c>
      <c r="E79" s="179">
        <v>9</v>
      </c>
      <c r="F79" s="180"/>
      <c r="G79" s="181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122</v>
      </c>
      <c r="T79" s="157" t="s">
        <v>123</v>
      </c>
      <c r="U79" s="157">
        <v>0</v>
      </c>
      <c r="V79" s="157">
        <f>ROUND(E79*U79,2)</f>
        <v>0</v>
      </c>
      <c r="W79" s="157"/>
      <c r="X79" s="157" t="s">
        <v>124</v>
      </c>
      <c r="Y79" s="157" t="s">
        <v>125</v>
      </c>
      <c r="Z79" s="146"/>
      <c r="AA79" s="146"/>
      <c r="AB79" s="146"/>
      <c r="AC79" s="146"/>
      <c r="AD79" s="146"/>
      <c r="AE79" s="146"/>
      <c r="AF79" s="146"/>
      <c r="AG79" s="146" t="s">
        <v>126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5">
      <c r="A80" s="176">
        <v>31</v>
      </c>
      <c r="B80" s="177" t="s">
        <v>237</v>
      </c>
      <c r="C80" s="184" t="s">
        <v>238</v>
      </c>
      <c r="D80" s="178" t="s">
        <v>169</v>
      </c>
      <c r="E80" s="179">
        <v>9</v>
      </c>
      <c r="F80" s="180"/>
      <c r="G80" s="181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122</v>
      </c>
      <c r="T80" s="157" t="s">
        <v>123</v>
      </c>
      <c r="U80" s="157">
        <v>0</v>
      </c>
      <c r="V80" s="157">
        <f>ROUND(E80*U80,2)</f>
        <v>0</v>
      </c>
      <c r="W80" s="157"/>
      <c r="X80" s="157" t="s">
        <v>124</v>
      </c>
      <c r="Y80" s="157" t="s">
        <v>125</v>
      </c>
      <c r="Z80" s="146"/>
      <c r="AA80" s="146"/>
      <c r="AB80" s="146"/>
      <c r="AC80" s="146"/>
      <c r="AD80" s="146"/>
      <c r="AE80" s="146"/>
      <c r="AF80" s="146"/>
      <c r="AG80" s="146" t="s">
        <v>126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5">
      <c r="A81" s="176">
        <v>32</v>
      </c>
      <c r="B81" s="177" t="s">
        <v>239</v>
      </c>
      <c r="C81" s="184" t="s">
        <v>240</v>
      </c>
      <c r="D81" s="178" t="s">
        <v>169</v>
      </c>
      <c r="E81" s="179">
        <v>2</v>
      </c>
      <c r="F81" s="180"/>
      <c r="G81" s="181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122</v>
      </c>
      <c r="T81" s="157" t="s">
        <v>123</v>
      </c>
      <c r="U81" s="157">
        <v>0</v>
      </c>
      <c r="V81" s="157">
        <f>ROUND(E81*U81,2)</f>
        <v>0</v>
      </c>
      <c r="W81" s="157"/>
      <c r="X81" s="157" t="s">
        <v>124</v>
      </c>
      <c r="Y81" s="157" t="s">
        <v>125</v>
      </c>
      <c r="Z81" s="146"/>
      <c r="AA81" s="146"/>
      <c r="AB81" s="146"/>
      <c r="AC81" s="146"/>
      <c r="AD81" s="146"/>
      <c r="AE81" s="146"/>
      <c r="AF81" s="146"/>
      <c r="AG81" s="146" t="s">
        <v>126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5">
      <c r="A82" s="170">
        <v>33</v>
      </c>
      <c r="B82" s="171" t="s">
        <v>241</v>
      </c>
      <c r="C82" s="185" t="s">
        <v>242</v>
      </c>
      <c r="D82" s="172" t="s">
        <v>169</v>
      </c>
      <c r="E82" s="173">
        <v>2</v>
      </c>
      <c r="F82" s="174"/>
      <c r="G82" s="175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122</v>
      </c>
      <c r="T82" s="157" t="s">
        <v>123</v>
      </c>
      <c r="U82" s="157">
        <v>0</v>
      </c>
      <c r="V82" s="157">
        <f>ROUND(E82*U82,2)</f>
        <v>0</v>
      </c>
      <c r="W82" s="157"/>
      <c r="X82" s="157" t="s">
        <v>124</v>
      </c>
      <c r="Y82" s="157" t="s">
        <v>125</v>
      </c>
      <c r="Z82" s="146"/>
      <c r="AA82" s="146"/>
      <c r="AB82" s="146"/>
      <c r="AC82" s="146"/>
      <c r="AD82" s="146"/>
      <c r="AE82" s="146"/>
      <c r="AF82" s="146"/>
      <c r="AG82" s="146" t="s">
        <v>126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5">
      <c r="A83" s="153">
        <v>34</v>
      </c>
      <c r="B83" s="154" t="s">
        <v>257</v>
      </c>
      <c r="C83" s="187" t="s">
        <v>258</v>
      </c>
      <c r="D83" s="155" t="s">
        <v>0</v>
      </c>
      <c r="E83" s="182"/>
      <c r="F83" s="158"/>
      <c r="G83" s="157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7"/>
      <c r="S83" s="157" t="s">
        <v>137</v>
      </c>
      <c r="T83" s="157" t="s">
        <v>137</v>
      </c>
      <c r="U83" s="157">
        <v>0</v>
      </c>
      <c r="V83" s="157">
        <f>ROUND(E83*U83,2)</f>
        <v>0</v>
      </c>
      <c r="W83" s="157"/>
      <c r="X83" s="157" t="s">
        <v>199</v>
      </c>
      <c r="Y83" s="157" t="s">
        <v>125</v>
      </c>
      <c r="Z83" s="146"/>
      <c r="AA83" s="146"/>
      <c r="AB83" s="146"/>
      <c r="AC83" s="146"/>
      <c r="AD83" s="146"/>
      <c r="AE83" s="146"/>
      <c r="AF83" s="146"/>
      <c r="AG83" s="146" t="s">
        <v>200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13" x14ac:dyDescent="0.25">
      <c r="A84" s="163" t="s">
        <v>117</v>
      </c>
      <c r="B84" s="164" t="s">
        <v>78</v>
      </c>
      <c r="C84" s="183" t="s">
        <v>79</v>
      </c>
      <c r="D84" s="165"/>
      <c r="E84" s="166"/>
      <c r="F84" s="167"/>
      <c r="G84" s="168">
        <f>SUMIF(AG85:AG95,"&lt;&gt;NOR",G85:G95)</f>
        <v>0</v>
      </c>
      <c r="H84" s="162"/>
      <c r="I84" s="162">
        <f>SUM(I85:I95)</f>
        <v>0</v>
      </c>
      <c r="J84" s="162"/>
      <c r="K84" s="162">
        <f>SUM(K85:K95)</f>
        <v>0</v>
      </c>
      <c r="L84" s="162"/>
      <c r="M84" s="162">
        <f>SUM(M85:M95)</f>
        <v>0</v>
      </c>
      <c r="N84" s="161"/>
      <c r="O84" s="161">
        <f>SUM(O85:O95)</f>
        <v>0.3</v>
      </c>
      <c r="P84" s="161"/>
      <c r="Q84" s="161">
        <f>SUM(Q85:Q95)</f>
        <v>0</v>
      </c>
      <c r="R84" s="162"/>
      <c r="S84" s="162"/>
      <c r="T84" s="162"/>
      <c r="U84" s="162"/>
      <c r="V84" s="162">
        <f>SUM(V85:V95)</f>
        <v>16.149999999999999</v>
      </c>
      <c r="W84" s="162"/>
      <c r="X84" s="162"/>
      <c r="Y84" s="162"/>
      <c r="AG84" t="s">
        <v>118</v>
      </c>
    </row>
    <row r="85" spans="1:60" outlineLevel="1" x14ac:dyDescent="0.25">
      <c r="A85" s="176">
        <v>35</v>
      </c>
      <c r="B85" s="177" t="s">
        <v>263</v>
      </c>
      <c r="C85" s="184" t="s">
        <v>264</v>
      </c>
      <c r="D85" s="178" t="s">
        <v>150</v>
      </c>
      <c r="E85" s="179">
        <v>10.5</v>
      </c>
      <c r="F85" s="180"/>
      <c r="G85" s="181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2.1000000000000001E-4</v>
      </c>
      <c r="O85" s="156">
        <f>ROUND(E85*N85,2)</f>
        <v>0</v>
      </c>
      <c r="P85" s="156">
        <v>0</v>
      </c>
      <c r="Q85" s="156">
        <f>ROUND(E85*P85,2)</f>
        <v>0</v>
      </c>
      <c r="R85" s="157"/>
      <c r="S85" s="157" t="s">
        <v>137</v>
      </c>
      <c r="T85" s="157" t="s">
        <v>137</v>
      </c>
      <c r="U85" s="157">
        <v>0.05</v>
      </c>
      <c r="V85" s="157">
        <f>ROUND(E85*U85,2)</f>
        <v>0.53</v>
      </c>
      <c r="W85" s="157"/>
      <c r="X85" s="157" t="s">
        <v>124</v>
      </c>
      <c r="Y85" s="157" t="s">
        <v>125</v>
      </c>
      <c r="Z85" s="146"/>
      <c r="AA85" s="146"/>
      <c r="AB85" s="146"/>
      <c r="AC85" s="146"/>
      <c r="AD85" s="146"/>
      <c r="AE85" s="146"/>
      <c r="AF85" s="146"/>
      <c r="AG85" s="146" t="s">
        <v>207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0" outlineLevel="1" x14ac:dyDescent="0.25">
      <c r="A86" s="170">
        <v>36</v>
      </c>
      <c r="B86" s="171" t="s">
        <v>265</v>
      </c>
      <c r="C86" s="185" t="s">
        <v>266</v>
      </c>
      <c r="D86" s="172" t="s">
        <v>150</v>
      </c>
      <c r="E86" s="173">
        <v>10.5</v>
      </c>
      <c r="F86" s="174"/>
      <c r="G86" s="175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5.3600000000000002E-3</v>
      </c>
      <c r="O86" s="156">
        <f>ROUND(E86*N86,2)</f>
        <v>0.06</v>
      </c>
      <c r="P86" s="156">
        <v>0</v>
      </c>
      <c r="Q86" s="156">
        <f>ROUND(E86*P86,2)</f>
        <v>0</v>
      </c>
      <c r="R86" s="157"/>
      <c r="S86" s="157" t="s">
        <v>137</v>
      </c>
      <c r="T86" s="157" t="s">
        <v>137</v>
      </c>
      <c r="U86" s="157">
        <v>1.3466</v>
      </c>
      <c r="V86" s="157">
        <f>ROUND(E86*U86,2)</f>
        <v>14.14</v>
      </c>
      <c r="W86" s="157"/>
      <c r="X86" s="157" t="s">
        <v>124</v>
      </c>
      <c r="Y86" s="157" t="s">
        <v>125</v>
      </c>
      <c r="Z86" s="146"/>
      <c r="AA86" s="146"/>
      <c r="AB86" s="146"/>
      <c r="AC86" s="146"/>
      <c r="AD86" s="146"/>
      <c r="AE86" s="146"/>
      <c r="AF86" s="146"/>
      <c r="AG86" s="146" t="s">
        <v>207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5">
      <c r="A87" s="153"/>
      <c r="B87" s="154"/>
      <c r="C87" s="186" t="s">
        <v>349</v>
      </c>
      <c r="D87" s="159"/>
      <c r="E87" s="160">
        <v>10.5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6"/>
      <c r="AA87" s="146"/>
      <c r="AB87" s="146"/>
      <c r="AC87" s="146"/>
      <c r="AD87" s="146"/>
      <c r="AE87" s="146"/>
      <c r="AF87" s="146"/>
      <c r="AG87" s="146" t="s">
        <v>139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5">
      <c r="A88" s="170">
        <v>37</v>
      </c>
      <c r="B88" s="171" t="s">
        <v>267</v>
      </c>
      <c r="C88" s="185" t="s">
        <v>268</v>
      </c>
      <c r="D88" s="172" t="s">
        <v>136</v>
      </c>
      <c r="E88" s="173">
        <v>21.1</v>
      </c>
      <c r="F88" s="174"/>
      <c r="G88" s="175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4.0000000000000003E-5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137</v>
      </c>
      <c r="T88" s="157" t="s">
        <v>137</v>
      </c>
      <c r="U88" s="157">
        <v>7.0000000000000007E-2</v>
      </c>
      <c r="V88" s="157">
        <f>ROUND(E88*U88,2)</f>
        <v>1.48</v>
      </c>
      <c r="W88" s="157"/>
      <c r="X88" s="157" t="s">
        <v>124</v>
      </c>
      <c r="Y88" s="157" t="s">
        <v>125</v>
      </c>
      <c r="Z88" s="146"/>
      <c r="AA88" s="146"/>
      <c r="AB88" s="146"/>
      <c r="AC88" s="146"/>
      <c r="AD88" s="146"/>
      <c r="AE88" s="146"/>
      <c r="AF88" s="146"/>
      <c r="AG88" s="146" t="s">
        <v>207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5">
      <c r="A89" s="153"/>
      <c r="B89" s="154"/>
      <c r="C89" s="186" t="s">
        <v>357</v>
      </c>
      <c r="D89" s="159"/>
      <c r="E89" s="160">
        <v>12.7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6"/>
      <c r="AA89" s="146"/>
      <c r="AB89" s="146"/>
      <c r="AC89" s="146"/>
      <c r="AD89" s="146"/>
      <c r="AE89" s="146"/>
      <c r="AF89" s="146"/>
      <c r="AG89" s="146" t="s">
        <v>139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3" x14ac:dyDescent="0.25">
      <c r="A90" s="153"/>
      <c r="B90" s="154"/>
      <c r="C90" s="186" t="s">
        <v>269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6"/>
      <c r="AA90" s="146"/>
      <c r="AB90" s="146"/>
      <c r="AC90" s="146"/>
      <c r="AD90" s="146"/>
      <c r="AE90" s="146"/>
      <c r="AF90" s="146"/>
      <c r="AG90" s="146" t="s">
        <v>139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5">
      <c r="A91" s="153"/>
      <c r="B91" s="154"/>
      <c r="C91" s="186" t="s">
        <v>361</v>
      </c>
      <c r="D91" s="159"/>
      <c r="E91" s="160">
        <v>8.4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6"/>
      <c r="AA91" s="146"/>
      <c r="AB91" s="146"/>
      <c r="AC91" s="146"/>
      <c r="AD91" s="146"/>
      <c r="AE91" s="146"/>
      <c r="AF91" s="146"/>
      <c r="AG91" s="146" t="s">
        <v>139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5">
      <c r="A92" s="176">
        <v>38</v>
      </c>
      <c r="B92" s="177" t="s">
        <v>271</v>
      </c>
      <c r="C92" s="184" t="s">
        <v>272</v>
      </c>
      <c r="D92" s="178" t="s">
        <v>150</v>
      </c>
      <c r="E92" s="179">
        <v>24.6</v>
      </c>
      <c r="F92" s="180"/>
      <c r="G92" s="181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4.0000000000000002E-4</v>
      </c>
      <c r="O92" s="156">
        <f>ROUND(E92*N92,2)</f>
        <v>0.01</v>
      </c>
      <c r="P92" s="156">
        <v>0</v>
      </c>
      <c r="Q92" s="156">
        <f>ROUND(E92*P92,2)</f>
        <v>0</v>
      </c>
      <c r="R92" s="157"/>
      <c r="S92" s="157" t="s">
        <v>122</v>
      </c>
      <c r="T92" s="157" t="s">
        <v>123</v>
      </c>
      <c r="U92" s="157">
        <v>0</v>
      </c>
      <c r="V92" s="157">
        <f>ROUND(E92*U92,2)</f>
        <v>0</v>
      </c>
      <c r="W92" s="157"/>
      <c r="X92" s="157" t="s">
        <v>124</v>
      </c>
      <c r="Y92" s="157" t="s">
        <v>125</v>
      </c>
      <c r="Z92" s="146"/>
      <c r="AA92" s="146"/>
      <c r="AB92" s="146"/>
      <c r="AC92" s="146"/>
      <c r="AD92" s="146"/>
      <c r="AE92" s="146"/>
      <c r="AF92" s="146"/>
      <c r="AG92" s="146" t="s">
        <v>207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5">
      <c r="A93" s="170">
        <v>39</v>
      </c>
      <c r="B93" s="171" t="s">
        <v>273</v>
      </c>
      <c r="C93" s="185" t="s">
        <v>274</v>
      </c>
      <c r="D93" s="172" t="s">
        <v>150</v>
      </c>
      <c r="E93" s="173">
        <v>12.074999999999999</v>
      </c>
      <c r="F93" s="174"/>
      <c r="G93" s="175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1.9199999999999998E-2</v>
      </c>
      <c r="O93" s="156">
        <f>ROUND(E93*N93,2)</f>
        <v>0.23</v>
      </c>
      <c r="P93" s="156">
        <v>0</v>
      </c>
      <c r="Q93" s="156">
        <f>ROUND(E93*P93,2)</f>
        <v>0</v>
      </c>
      <c r="R93" s="157" t="s">
        <v>275</v>
      </c>
      <c r="S93" s="157" t="s">
        <v>137</v>
      </c>
      <c r="T93" s="157" t="s">
        <v>137</v>
      </c>
      <c r="U93" s="157">
        <v>0</v>
      </c>
      <c r="V93" s="157">
        <f>ROUND(E93*U93,2)</f>
        <v>0</v>
      </c>
      <c r="W93" s="157"/>
      <c r="X93" s="157" t="s">
        <v>276</v>
      </c>
      <c r="Y93" s="157" t="s">
        <v>125</v>
      </c>
      <c r="Z93" s="146"/>
      <c r="AA93" s="146"/>
      <c r="AB93" s="146"/>
      <c r="AC93" s="146"/>
      <c r="AD93" s="146"/>
      <c r="AE93" s="146"/>
      <c r="AF93" s="146"/>
      <c r="AG93" s="146" t="s">
        <v>277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5">
      <c r="A94" s="153"/>
      <c r="B94" s="154"/>
      <c r="C94" s="186" t="s">
        <v>362</v>
      </c>
      <c r="D94" s="159"/>
      <c r="E94" s="160">
        <v>12.074999999999999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6"/>
      <c r="AA94" s="146"/>
      <c r="AB94" s="146"/>
      <c r="AC94" s="146"/>
      <c r="AD94" s="146"/>
      <c r="AE94" s="146"/>
      <c r="AF94" s="146"/>
      <c r="AG94" s="146" t="s">
        <v>139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5">
      <c r="A95" s="153">
        <v>40</v>
      </c>
      <c r="B95" s="154" t="s">
        <v>279</v>
      </c>
      <c r="C95" s="187" t="s">
        <v>280</v>
      </c>
      <c r="D95" s="155" t="s">
        <v>0</v>
      </c>
      <c r="E95" s="182"/>
      <c r="F95" s="158"/>
      <c r="G95" s="157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0</v>
      </c>
      <c r="O95" s="156">
        <f>ROUND(E95*N95,2)</f>
        <v>0</v>
      </c>
      <c r="P95" s="156">
        <v>0</v>
      </c>
      <c r="Q95" s="156">
        <f>ROUND(E95*P95,2)</f>
        <v>0</v>
      </c>
      <c r="R95" s="157"/>
      <c r="S95" s="157" t="s">
        <v>137</v>
      </c>
      <c r="T95" s="157" t="s">
        <v>137</v>
      </c>
      <c r="U95" s="157">
        <v>0</v>
      </c>
      <c r="V95" s="157">
        <f>ROUND(E95*U95,2)</f>
        <v>0</v>
      </c>
      <c r="W95" s="157"/>
      <c r="X95" s="157" t="s">
        <v>199</v>
      </c>
      <c r="Y95" s="157" t="s">
        <v>125</v>
      </c>
      <c r="Z95" s="146"/>
      <c r="AA95" s="146"/>
      <c r="AB95" s="146"/>
      <c r="AC95" s="146"/>
      <c r="AD95" s="146"/>
      <c r="AE95" s="146"/>
      <c r="AF95" s="146"/>
      <c r="AG95" s="146" t="s">
        <v>200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13" x14ac:dyDescent="0.25">
      <c r="A96" s="163" t="s">
        <v>117</v>
      </c>
      <c r="B96" s="164" t="s">
        <v>80</v>
      </c>
      <c r="C96" s="183" t="s">
        <v>81</v>
      </c>
      <c r="D96" s="165"/>
      <c r="E96" s="166"/>
      <c r="F96" s="167"/>
      <c r="G96" s="168">
        <f>SUMIF(AG97:AG107,"&lt;&gt;NOR",G97:G107)</f>
        <v>0</v>
      </c>
      <c r="H96" s="162"/>
      <c r="I96" s="162">
        <f>SUM(I97:I107)</f>
        <v>0</v>
      </c>
      <c r="J96" s="162"/>
      <c r="K96" s="162">
        <f>SUM(K97:K107)</f>
        <v>0</v>
      </c>
      <c r="L96" s="162"/>
      <c r="M96" s="162">
        <f>SUM(M97:M107)</f>
        <v>0</v>
      </c>
      <c r="N96" s="161"/>
      <c r="O96" s="161">
        <f>SUM(O97:O107)</f>
        <v>0.75</v>
      </c>
      <c r="P96" s="161"/>
      <c r="Q96" s="161">
        <f>SUM(Q97:Q107)</f>
        <v>0</v>
      </c>
      <c r="R96" s="162"/>
      <c r="S96" s="162"/>
      <c r="T96" s="162"/>
      <c r="U96" s="162"/>
      <c r="V96" s="162">
        <f>SUM(V97:V107)</f>
        <v>36.44</v>
      </c>
      <c r="W96" s="162"/>
      <c r="X96" s="162"/>
      <c r="Y96" s="162"/>
      <c r="AG96" t="s">
        <v>118</v>
      </c>
    </row>
    <row r="97" spans="1:60" outlineLevel="1" x14ac:dyDescent="0.25">
      <c r="A97" s="176">
        <v>41</v>
      </c>
      <c r="B97" s="177" t="s">
        <v>281</v>
      </c>
      <c r="C97" s="184" t="s">
        <v>282</v>
      </c>
      <c r="D97" s="178" t="s">
        <v>150</v>
      </c>
      <c r="E97" s="179">
        <v>26.67</v>
      </c>
      <c r="F97" s="180"/>
      <c r="G97" s="181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6">
        <v>3.0000000000000001E-5</v>
      </c>
      <c r="O97" s="156">
        <f>ROUND(E97*N97,2)</f>
        <v>0</v>
      </c>
      <c r="P97" s="156">
        <v>0</v>
      </c>
      <c r="Q97" s="156">
        <f>ROUND(E97*P97,2)</f>
        <v>0</v>
      </c>
      <c r="R97" s="157"/>
      <c r="S97" s="157" t="s">
        <v>137</v>
      </c>
      <c r="T97" s="157" t="s">
        <v>137</v>
      </c>
      <c r="U97" s="157">
        <v>0.05</v>
      </c>
      <c r="V97" s="157">
        <f>ROUND(E97*U97,2)</f>
        <v>1.33</v>
      </c>
      <c r="W97" s="157"/>
      <c r="X97" s="157" t="s">
        <v>124</v>
      </c>
      <c r="Y97" s="157" t="s">
        <v>125</v>
      </c>
      <c r="Z97" s="146"/>
      <c r="AA97" s="146"/>
      <c r="AB97" s="146"/>
      <c r="AC97" s="146"/>
      <c r="AD97" s="146"/>
      <c r="AE97" s="146"/>
      <c r="AF97" s="146"/>
      <c r="AG97" s="146" t="s">
        <v>129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0" outlineLevel="1" x14ac:dyDescent="0.25">
      <c r="A98" s="170">
        <v>42</v>
      </c>
      <c r="B98" s="171" t="s">
        <v>283</v>
      </c>
      <c r="C98" s="185" t="s">
        <v>284</v>
      </c>
      <c r="D98" s="172" t="s">
        <v>150</v>
      </c>
      <c r="E98" s="173">
        <v>26.67</v>
      </c>
      <c r="F98" s="174"/>
      <c r="G98" s="175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5.3499999999999997E-3</v>
      </c>
      <c r="O98" s="156">
        <f>ROUND(E98*N98,2)</f>
        <v>0.14000000000000001</v>
      </c>
      <c r="P98" s="156">
        <v>0</v>
      </c>
      <c r="Q98" s="156">
        <f>ROUND(E98*P98,2)</f>
        <v>0</v>
      </c>
      <c r="R98" s="157"/>
      <c r="S98" s="157" t="s">
        <v>137</v>
      </c>
      <c r="T98" s="157" t="s">
        <v>137</v>
      </c>
      <c r="U98" s="157">
        <v>1.288</v>
      </c>
      <c r="V98" s="157">
        <f>ROUND(E98*U98,2)</f>
        <v>34.35</v>
      </c>
      <c r="W98" s="157"/>
      <c r="X98" s="157" t="s">
        <v>124</v>
      </c>
      <c r="Y98" s="157" t="s">
        <v>125</v>
      </c>
      <c r="Z98" s="146"/>
      <c r="AA98" s="146"/>
      <c r="AB98" s="146"/>
      <c r="AC98" s="146"/>
      <c r="AD98" s="146"/>
      <c r="AE98" s="146"/>
      <c r="AF98" s="146"/>
      <c r="AG98" s="146" t="s">
        <v>207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5">
      <c r="A99" s="153"/>
      <c r="B99" s="154"/>
      <c r="C99" s="186" t="s">
        <v>338</v>
      </c>
      <c r="D99" s="159"/>
      <c r="E99" s="160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6"/>
      <c r="AA99" s="146"/>
      <c r="AB99" s="146"/>
      <c r="AC99" s="146"/>
      <c r="AD99" s="146"/>
      <c r="AE99" s="146"/>
      <c r="AF99" s="146"/>
      <c r="AG99" s="146" t="s">
        <v>139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5">
      <c r="A100" s="153"/>
      <c r="B100" s="154"/>
      <c r="C100" s="186" t="s">
        <v>340</v>
      </c>
      <c r="D100" s="159"/>
      <c r="E100" s="160">
        <v>26.67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6"/>
      <c r="AA100" s="146"/>
      <c r="AB100" s="146"/>
      <c r="AC100" s="146"/>
      <c r="AD100" s="146"/>
      <c r="AE100" s="146"/>
      <c r="AF100" s="146"/>
      <c r="AG100" s="146" t="s">
        <v>139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5">
      <c r="A101" s="170">
        <v>43</v>
      </c>
      <c r="B101" s="171" t="s">
        <v>285</v>
      </c>
      <c r="C101" s="185" t="s">
        <v>286</v>
      </c>
      <c r="D101" s="172" t="s">
        <v>136</v>
      </c>
      <c r="E101" s="173">
        <v>6.3</v>
      </c>
      <c r="F101" s="174"/>
      <c r="G101" s="175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</v>
      </c>
      <c r="Q101" s="156">
        <f>ROUND(E101*P101,2)</f>
        <v>0</v>
      </c>
      <c r="R101" s="157"/>
      <c r="S101" s="157" t="s">
        <v>137</v>
      </c>
      <c r="T101" s="157" t="s">
        <v>137</v>
      </c>
      <c r="U101" s="157">
        <v>0.12</v>
      </c>
      <c r="V101" s="157">
        <f>ROUND(E101*U101,2)</f>
        <v>0.76</v>
      </c>
      <c r="W101" s="157"/>
      <c r="X101" s="157" t="s">
        <v>124</v>
      </c>
      <c r="Y101" s="157" t="s">
        <v>125</v>
      </c>
      <c r="Z101" s="146"/>
      <c r="AA101" s="146"/>
      <c r="AB101" s="146"/>
      <c r="AC101" s="146"/>
      <c r="AD101" s="146"/>
      <c r="AE101" s="146"/>
      <c r="AF101" s="146"/>
      <c r="AG101" s="146" t="s">
        <v>207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 x14ac:dyDescent="0.25">
      <c r="A102" s="153"/>
      <c r="B102" s="154"/>
      <c r="C102" s="186" t="s">
        <v>363</v>
      </c>
      <c r="D102" s="159"/>
      <c r="E102" s="160">
        <v>6.3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6"/>
      <c r="AA102" s="146"/>
      <c r="AB102" s="146"/>
      <c r="AC102" s="146"/>
      <c r="AD102" s="146"/>
      <c r="AE102" s="146"/>
      <c r="AF102" s="146"/>
      <c r="AG102" s="146" t="s">
        <v>139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5">
      <c r="A103" s="176">
        <v>44</v>
      </c>
      <c r="B103" s="177" t="s">
        <v>288</v>
      </c>
      <c r="C103" s="184" t="s">
        <v>289</v>
      </c>
      <c r="D103" s="178" t="s">
        <v>150</v>
      </c>
      <c r="E103" s="179">
        <v>26.67</v>
      </c>
      <c r="F103" s="180"/>
      <c r="G103" s="181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4.0000000000000002E-4</v>
      </c>
      <c r="O103" s="156">
        <f>ROUND(E103*N103,2)</f>
        <v>0.01</v>
      </c>
      <c r="P103" s="156">
        <v>0</v>
      </c>
      <c r="Q103" s="156">
        <f>ROUND(E103*P103,2)</f>
        <v>0</v>
      </c>
      <c r="R103" s="157"/>
      <c r="S103" s="157" t="s">
        <v>122</v>
      </c>
      <c r="T103" s="157" t="s">
        <v>123</v>
      </c>
      <c r="U103" s="157">
        <v>0</v>
      </c>
      <c r="V103" s="157">
        <f>ROUND(E103*U103,2)</f>
        <v>0</v>
      </c>
      <c r="W103" s="157"/>
      <c r="X103" s="157" t="s">
        <v>124</v>
      </c>
      <c r="Y103" s="157" t="s">
        <v>125</v>
      </c>
      <c r="Z103" s="146"/>
      <c r="AA103" s="146"/>
      <c r="AB103" s="146"/>
      <c r="AC103" s="146"/>
      <c r="AD103" s="146"/>
      <c r="AE103" s="146"/>
      <c r="AF103" s="146"/>
      <c r="AG103" s="146" t="s">
        <v>207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5">
      <c r="A104" s="176">
        <v>45</v>
      </c>
      <c r="B104" s="177" t="s">
        <v>290</v>
      </c>
      <c r="C104" s="184" t="s">
        <v>365</v>
      </c>
      <c r="D104" s="178" t="s">
        <v>136</v>
      </c>
      <c r="E104" s="179">
        <v>8</v>
      </c>
      <c r="F104" s="180"/>
      <c r="G104" s="181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2.2000000000000001E-4</v>
      </c>
      <c r="O104" s="156">
        <f>ROUND(E104*N104,2)</f>
        <v>0</v>
      </c>
      <c r="P104" s="156">
        <v>0</v>
      </c>
      <c r="Q104" s="156">
        <f>ROUND(E104*P104,2)</f>
        <v>0</v>
      </c>
      <c r="R104" s="157"/>
      <c r="S104" s="157" t="s">
        <v>122</v>
      </c>
      <c r="T104" s="157" t="s">
        <v>291</v>
      </c>
      <c r="U104" s="157">
        <v>0</v>
      </c>
      <c r="V104" s="157">
        <f>ROUND(E104*U104,2)</f>
        <v>0</v>
      </c>
      <c r="W104" s="157"/>
      <c r="X104" s="157" t="s">
        <v>276</v>
      </c>
      <c r="Y104" s="157" t="s">
        <v>125</v>
      </c>
      <c r="Z104" s="146"/>
      <c r="AA104" s="146"/>
      <c r="AB104" s="146"/>
      <c r="AC104" s="146"/>
      <c r="AD104" s="146"/>
      <c r="AE104" s="146"/>
      <c r="AF104" s="146"/>
      <c r="AG104" s="146" t="s">
        <v>277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5">
      <c r="A105" s="170">
        <v>46</v>
      </c>
      <c r="B105" s="171" t="s">
        <v>292</v>
      </c>
      <c r="C105" s="185" t="s">
        <v>293</v>
      </c>
      <c r="D105" s="172" t="s">
        <v>150</v>
      </c>
      <c r="E105" s="173">
        <v>30.670500000000001</v>
      </c>
      <c r="F105" s="174"/>
      <c r="G105" s="175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1.9429999999999999E-2</v>
      </c>
      <c r="O105" s="156">
        <f>ROUND(E105*N105,2)</f>
        <v>0.6</v>
      </c>
      <c r="P105" s="156">
        <v>0</v>
      </c>
      <c r="Q105" s="156">
        <f>ROUND(E105*P105,2)</f>
        <v>0</v>
      </c>
      <c r="R105" s="157"/>
      <c r="S105" s="157" t="s">
        <v>122</v>
      </c>
      <c r="T105" s="157" t="s">
        <v>137</v>
      </c>
      <c r="U105" s="157">
        <v>0</v>
      </c>
      <c r="V105" s="157">
        <f>ROUND(E105*U105,2)</f>
        <v>0</v>
      </c>
      <c r="W105" s="157"/>
      <c r="X105" s="157" t="s">
        <v>276</v>
      </c>
      <c r="Y105" s="157" t="s">
        <v>125</v>
      </c>
      <c r="Z105" s="146"/>
      <c r="AA105" s="146"/>
      <c r="AB105" s="146"/>
      <c r="AC105" s="146"/>
      <c r="AD105" s="146"/>
      <c r="AE105" s="146"/>
      <c r="AF105" s="146"/>
      <c r="AG105" s="146" t="s">
        <v>277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2" x14ac:dyDescent="0.25">
      <c r="A106" s="153"/>
      <c r="B106" s="154"/>
      <c r="C106" s="186" t="s">
        <v>364</v>
      </c>
      <c r="D106" s="159"/>
      <c r="E106" s="160">
        <v>30.670500000000001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6"/>
      <c r="AA106" s="146"/>
      <c r="AB106" s="146"/>
      <c r="AC106" s="146"/>
      <c r="AD106" s="146"/>
      <c r="AE106" s="146"/>
      <c r="AF106" s="146"/>
      <c r="AG106" s="146" t="s">
        <v>139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5">
      <c r="A107" s="153">
        <v>47</v>
      </c>
      <c r="B107" s="154" t="s">
        <v>295</v>
      </c>
      <c r="C107" s="187" t="s">
        <v>296</v>
      </c>
      <c r="D107" s="155" t="s">
        <v>0</v>
      </c>
      <c r="E107" s="182"/>
      <c r="F107" s="158"/>
      <c r="G107" s="157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7"/>
      <c r="S107" s="157" t="s">
        <v>137</v>
      </c>
      <c r="T107" s="157" t="s">
        <v>137</v>
      </c>
      <c r="U107" s="157">
        <v>0</v>
      </c>
      <c r="V107" s="157">
        <f>ROUND(E107*U107,2)</f>
        <v>0</v>
      </c>
      <c r="W107" s="157"/>
      <c r="X107" s="157" t="s">
        <v>199</v>
      </c>
      <c r="Y107" s="157" t="s">
        <v>125</v>
      </c>
      <c r="Z107" s="146"/>
      <c r="AA107" s="146"/>
      <c r="AB107" s="146"/>
      <c r="AC107" s="146"/>
      <c r="AD107" s="146"/>
      <c r="AE107" s="146"/>
      <c r="AF107" s="146"/>
      <c r="AG107" s="146" t="s">
        <v>200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ht="13" x14ac:dyDescent="0.25">
      <c r="A108" s="163" t="s">
        <v>117</v>
      </c>
      <c r="B108" s="164" t="s">
        <v>84</v>
      </c>
      <c r="C108" s="183" t="s">
        <v>85</v>
      </c>
      <c r="D108" s="165"/>
      <c r="E108" s="166"/>
      <c r="F108" s="167"/>
      <c r="G108" s="168">
        <f>SUMIF(AG109:AG111,"&lt;&gt;NOR",G109:G111)</f>
        <v>0</v>
      </c>
      <c r="H108" s="162"/>
      <c r="I108" s="162">
        <f>SUM(I109:I111)</f>
        <v>0</v>
      </c>
      <c r="J108" s="162"/>
      <c r="K108" s="162">
        <f>SUM(K109:K111)</f>
        <v>0</v>
      </c>
      <c r="L108" s="162"/>
      <c r="M108" s="162">
        <f>SUM(M109:M111)</f>
        <v>0</v>
      </c>
      <c r="N108" s="161"/>
      <c r="O108" s="161">
        <f>SUM(O109:O111)</f>
        <v>0</v>
      </c>
      <c r="P108" s="161"/>
      <c r="Q108" s="161">
        <f>SUM(Q109:Q111)</f>
        <v>0</v>
      </c>
      <c r="R108" s="162"/>
      <c r="S108" s="162"/>
      <c r="T108" s="162"/>
      <c r="U108" s="162"/>
      <c r="V108" s="162">
        <f>SUM(V109:V111)</f>
        <v>0.85</v>
      </c>
      <c r="W108" s="162"/>
      <c r="X108" s="162"/>
      <c r="Y108" s="162"/>
      <c r="AG108" t="s">
        <v>118</v>
      </c>
    </row>
    <row r="109" spans="1:60" outlineLevel="1" x14ac:dyDescent="0.25">
      <c r="A109" s="176">
        <v>48</v>
      </c>
      <c r="B109" s="177" t="s">
        <v>301</v>
      </c>
      <c r="C109" s="184" t="s">
        <v>302</v>
      </c>
      <c r="D109" s="178" t="s">
        <v>150</v>
      </c>
      <c r="E109" s="179">
        <v>6.35</v>
      </c>
      <c r="F109" s="180"/>
      <c r="G109" s="181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6.9999999999999994E-5</v>
      </c>
      <c r="O109" s="156">
        <f>ROUND(E109*N109,2)</f>
        <v>0</v>
      </c>
      <c r="P109" s="156">
        <v>0</v>
      </c>
      <c r="Q109" s="156">
        <f>ROUND(E109*P109,2)</f>
        <v>0</v>
      </c>
      <c r="R109" s="157"/>
      <c r="S109" s="157" t="s">
        <v>137</v>
      </c>
      <c r="T109" s="157" t="s">
        <v>137</v>
      </c>
      <c r="U109" s="157">
        <v>3.2480000000000002E-2</v>
      </c>
      <c r="V109" s="157">
        <f>ROUND(E109*U109,2)</f>
        <v>0.21</v>
      </c>
      <c r="W109" s="157"/>
      <c r="X109" s="157" t="s">
        <v>124</v>
      </c>
      <c r="Y109" s="157" t="s">
        <v>125</v>
      </c>
      <c r="Z109" s="146"/>
      <c r="AA109" s="146"/>
      <c r="AB109" s="146"/>
      <c r="AC109" s="146"/>
      <c r="AD109" s="146"/>
      <c r="AE109" s="146"/>
      <c r="AF109" s="146"/>
      <c r="AG109" s="146" t="s">
        <v>207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5">
      <c r="A110" s="170">
        <v>49</v>
      </c>
      <c r="B110" s="171" t="s">
        <v>303</v>
      </c>
      <c r="C110" s="185" t="s">
        <v>304</v>
      </c>
      <c r="D110" s="172" t="s">
        <v>150</v>
      </c>
      <c r="E110" s="173">
        <v>6.35</v>
      </c>
      <c r="F110" s="174"/>
      <c r="G110" s="175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1.3999999999999999E-4</v>
      </c>
      <c r="O110" s="156">
        <f>ROUND(E110*N110,2)</f>
        <v>0</v>
      </c>
      <c r="P110" s="156">
        <v>0</v>
      </c>
      <c r="Q110" s="156">
        <f>ROUND(E110*P110,2)</f>
        <v>0</v>
      </c>
      <c r="R110" s="157"/>
      <c r="S110" s="157" t="s">
        <v>137</v>
      </c>
      <c r="T110" s="157" t="s">
        <v>137</v>
      </c>
      <c r="U110" s="157">
        <v>0.1</v>
      </c>
      <c r="V110" s="157">
        <f>ROUND(E110*U110,2)</f>
        <v>0.64</v>
      </c>
      <c r="W110" s="157"/>
      <c r="X110" s="157" t="s">
        <v>124</v>
      </c>
      <c r="Y110" s="157" t="s">
        <v>125</v>
      </c>
      <c r="Z110" s="146"/>
      <c r="AA110" s="146"/>
      <c r="AB110" s="146"/>
      <c r="AC110" s="146"/>
      <c r="AD110" s="146"/>
      <c r="AE110" s="146"/>
      <c r="AF110" s="146"/>
      <c r="AG110" s="146" t="s">
        <v>207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5">
      <c r="A111" s="153"/>
      <c r="B111" s="154"/>
      <c r="C111" s="186" t="s">
        <v>341</v>
      </c>
      <c r="D111" s="159"/>
      <c r="E111" s="160">
        <v>6.35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6"/>
      <c r="AA111" s="146"/>
      <c r="AB111" s="146"/>
      <c r="AC111" s="146"/>
      <c r="AD111" s="146"/>
      <c r="AE111" s="146"/>
      <c r="AF111" s="146"/>
      <c r="AG111" s="146" t="s">
        <v>139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ht="13" x14ac:dyDescent="0.25">
      <c r="A112" s="163" t="s">
        <v>117</v>
      </c>
      <c r="B112" s="164" t="s">
        <v>86</v>
      </c>
      <c r="C112" s="183" t="s">
        <v>87</v>
      </c>
      <c r="D112" s="165"/>
      <c r="E112" s="166"/>
      <c r="F112" s="167"/>
      <c r="G112" s="168">
        <f>SUMIF(AG113:AG119,"&lt;&gt;NOR",G113:G119)</f>
        <v>0</v>
      </c>
      <c r="H112" s="162"/>
      <c r="I112" s="162">
        <f>SUM(I113:I119)</f>
        <v>0</v>
      </c>
      <c r="J112" s="162"/>
      <c r="K112" s="162">
        <f>SUM(K113:K119)</f>
        <v>0</v>
      </c>
      <c r="L112" s="162"/>
      <c r="M112" s="162">
        <f>SUM(M113:M119)</f>
        <v>0</v>
      </c>
      <c r="N112" s="161"/>
      <c r="O112" s="161">
        <f>SUM(O113:O119)</f>
        <v>0</v>
      </c>
      <c r="P112" s="161"/>
      <c r="Q112" s="161">
        <f>SUM(Q113:Q119)</f>
        <v>0</v>
      </c>
      <c r="R112" s="162"/>
      <c r="S112" s="162"/>
      <c r="T112" s="162"/>
      <c r="U112" s="162"/>
      <c r="V112" s="162">
        <f>SUM(V113:V119)</f>
        <v>166.38</v>
      </c>
      <c r="W112" s="162"/>
      <c r="X112" s="162"/>
      <c r="Y112" s="162"/>
      <c r="AG112" t="s">
        <v>118</v>
      </c>
    </row>
    <row r="113" spans="1:60" outlineLevel="1" x14ac:dyDescent="0.25">
      <c r="A113" s="176">
        <v>50</v>
      </c>
      <c r="B113" s="177" t="s">
        <v>305</v>
      </c>
      <c r="C113" s="184" t="s">
        <v>306</v>
      </c>
      <c r="D113" s="178" t="s">
        <v>198</v>
      </c>
      <c r="E113" s="179">
        <v>7.3549699999999998</v>
      </c>
      <c r="F113" s="180"/>
      <c r="G113" s="181">
        <f t="shared" ref="G113:G119" si="0">ROUND(E113*F113,2)</f>
        <v>0</v>
      </c>
      <c r="H113" s="158"/>
      <c r="I113" s="157">
        <f t="shared" ref="I113:I119" si="1">ROUND(E113*H113,2)</f>
        <v>0</v>
      </c>
      <c r="J113" s="158"/>
      <c r="K113" s="157">
        <f t="shared" ref="K113:K119" si="2">ROUND(E113*J113,2)</f>
        <v>0</v>
      </c>
      <c r="L113" s="157">
        <v>21</v>
      </c>
      <c r="M113" s="157">
        <f t="shared" ref="M113:M119" si="3">G113*(1+L113/100)</f>
        <v>0</v>
      </c>
      <c r="N113" s="156">
        <v>0</v>
      </c>
      <c r="O113" s="156">
        <f t="shared" ref="O113:O119" si="4">ROUND(E113*N113,2)</f>
        <v>0</v>
      </c>
      <c r="P113" s="156">
        <v>0</v>
      </c>
      <c r="Q113" s="156">
        <f t="shared" ref="Q113:Q119" si="5">ROUND(E113*P113,2)</f>
        <v>0</v>
      </c>
      <c r="R113" s="157"/>
      <c r="S113" s="157" t="s">
        <v>137</v>
      </c>
      <c r="T113" s="157" t="s">
        <v>137</v>
      </c>
      <c r="U113" s="157">
        <v>0.27700000000000002</v>
      </c>
      <c r="V113" s="157">
        <f t="shared" ref="V113:V119" si="6">ROUND(E113*U113,2)</f>
        <v>2.04</v>
      </c>
      <c r="W113" s="157"/>
      <c r="X113" s="157" t="s">
        <v>307</v>
      </c>
      <c r="Y113" s="157" t="s">
        <v>125</v>
      </c>
      <c r="Z113" s="146"/>
      <c r="AA113" s="146"/>
      <c r="AB113" s="146"/>
      <c r="AC113" s="146"/>
      <c r="AD113" s="146"/>
      <c r="AE113" s="146"/>
      <c r="AF113" s="146"/>
      <c r="AG113" s="146" t="s">
        <v>308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5">
      <c r="A114" s="176">
        <v>51</v>
      </c>
      <c r="B114" s="177" t="s">
        <v>309</v>
      </c>
      <c r="C114" s="184" t="s">
        <v>310</v>
      </c>
      <c r="D114" s="178" t="s">
        <v>198</v>
      </c>
      <c r="E114" s="179">
        <v>7.3549699999999998</v>
      </c>
      <c r="F114" s="180"/>
      <c r="G114" s="181">
        <f t="shared" si="0"/>
        <v>0</v>
      </c>
      <c r="H114" s="158"/>
      <c r="I114" s="157">
        <f t="shared" si="1"/>
        <v>0</v>
      </c>
      <c r="J114" s="158"/>
      <c r="K114" s="157">
        <f t="shared" si="2"/>
        <v>0</v>
      </c>
      <c r="L114" s="157">
        <v>21</v>
      </c>
      <c r="M114" s="157">
        <f t="shared" si="3"/>
        <v>0</v>
      </c>
      <c r="N114" s="156">
        <v>0</v>
      </c>
      <c r="O114" s="156">
        <f t="shared" si="4"/>
        <v>0</v>
      </c>
      <c r="P114" s="156">
        <v>0</v>
      </c>
      <c r="Q114" s="156">
        <f t="shared" si="5"/>
        <v>0</v>
      </c>
      <c r="R114" s="157"/>
      <c r="S114" s="157" t="s">
        <v>137</v>
      </c>
      <c r="T114" s="157" t="s">
        <v>137</v>
      </c>
      <c r="U114" s="157">
        <v>4.41</v>
      </c>
      <c r="V114" s="157">
        <f t="shared" si="6"/>
        <v>32.44</v>
      </c>
      <c r="W114" s="157"/>
      <c r="X114" s="157" t="s">
        <v>307</v>
      </c>
      <c r="Y114" s="157" t="s">
        <v>125</v>
      </c>
      <c r="Z114" s="146"/>
      <c r="AA114" s="146"/>
      <c r="AB114" s="146"/>
      <c r="AC114" s="146"/>
      <c r="AD114" s="146"/>
      <c r="AE114" s="146"/>
      <c r="AF114" s="146"/>
      <c r="AG114" s="146" t="s">
        <v>308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5">
      <c r="A115" s="176">
        <v>52</v>
      </c>
      <c r="B115" s="177" t="s">
        <v>311</v>
      </c>
      <c r="C115" s="184" t="s">
        <v>312</v>
      </c>
      <c r="D115" s="178" t="s">
        <v>198</v>
      </c>
      <c r="E115" s="179">
        <v>73.549700000000001</v>
      </c>
      <c r="F115" s="180"/>
      <c r="G115" s="181">
        <f t="shared" si="0"/>
        <v>0</v>
      </c>
      <c r="H115" s="158"/>
      <c r="I115" s="157">
        <f t="shared" si="1"/>
        <v>0</v>
      </c>
      <c r="J115" s="158"/>
      <c r="K115" s="157">
        <f t="shared" si="2"/>
        <v>0</v>
      </c>
      <c r="L115" s="157">
        <v>21</v>
      </c>
      <c r="M115" s="157">
        <f t="shared" si="3"/>
        <v>0</v>
      </c>
      <c r="N115" s="156">
        <v>0</v>
      </c>
      <c r="O115" s="156">
        <f t="shared" si="4"/>
        <v>0</v>
      </c>
      <c r="P115" s="156">
        <v>0</v>
      </c>
      <c r="Q115" s="156">
        <f t="shared" si="5"/>
        <v>0</v>
      </c>
      <c r="R115" s="157"/>
      <c r="S115" s="157" t="s">
        <v>137</v>
      </c>
      <c r="T115" s="157" t="s">
        <v>137</v>
      </c>
      <c r="U115" s="157">
        <v>0</v>
      </c>
      <c r="V115" s="157">
        <f t="shared" si="6"/>
        <v>0</v>
      </c>
      <c r="W115" s="157"/>
      <c r="X115" s="157" t="s">
        <v>307</v>
      </c>
      <c r="Y115" s="157" t="s">
        <v>125</v>
      </c>
      <c r="Z115" s="146"/>
      <c r="AA115" s="146"/>
      <c r="AB115" s="146"/>
      <c r="AC115" s="146"/>
      <c r="AD115" s="146"/>
      <c r="AE115" s="146"/>
      <c r="AF115" s="146"/>
      <c r="AG115" s="146" t="s">
        <v>308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5">
      <c r="A116" s="176">
        <v>53</v>
      </c>
      <c r="B116" s="177" t="s">
        <v>313</v>
      </c>
      <c r="C116" s="184" t="s">
        <v>314</v>
      </c>
      <c r="D116" s="178" t="s">
        <v>198</v>
      </c>
      <c r="E116" s="179">
        <v>7.3549699999999998</v>
      </c>
      <c r="F116" s="180"/>
      <c r="G116" s="181">
        <f t="shared" si="0"/>
        <v>0</v>
      </c>
      <c r="H116" s="158"/>
      <c r="I116" s="157">
        <f t="shared" si="1"/>
        <v>0</v>
      </c>
      <c r="J116" s="158"/>
      <c r="K116" s="157">
        <f t="shared" si="2"/>
        <v>0</v>
      </c>
      <c r="L116" s="157">
        <v>21</v>
      </c>
      <c r="M116" s="157">
        <f t="shared" si="3"/>
        <v>0</v>
      </c>
      <c r="N116" s="156">
        <v>0</v>
      </c>
      <c r="O116" s="156">
        <f t="shared" si="4"/>
        <v>0</v>
      </c>
      <c r="P116" s="156">
        <v>0</v>
      </c>
      <c r="Q116" s="156">
        <f t="shared" si="5"/>
        <v>0</v>
      </c>
      <c r="R116" s="157"/>
      <c r="S116" s="157" t="s">
        <v>137</v>
      </c>
      <c r="T116" s="157" t="s">
        <v>137</v>
      </c>
      <c r="U116" s="157">
        <v>8.4779999999999998</v>
      </c>
      <c r="V116" s="157">
        <f t="shared" si="6"/>
        <v>62.36</v>
      </c>
      <c r="W116" s="157"/>
      <c r="X116" s="157" t="s">
        <v>307</v>
      </c>
      <c r="Y116" s="157" t="s">
        <v>125</v>
      </c>
      <c r="Z116" s="146"/>
      <c r="AA116" s="146"/>
      <c r="AB116" s="146"/>
      <c r="AC116" s="146"/>
      <c r="AD116" s="146"/>
      <c r="AE116" s="146"/>
      <c r="AF116" s="146"/>
      <c r="AG116" s="146" t="s">
        <v>308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5">
      <c r="A117" s="176">
        <v>54</v>
      </c>
      <c r="B117" s="177" t="s">
        <v>315</v>
      </c>
      <c r="C117" s="184" t="s">
        <v>316</v>
      </c>
      <c r="D117" s="178" t="s">
        <v>198</v>
      </c>
      <c r="E117" s="179">
        <v>73.549700000000001</v>
      </c>
      <c r="F117" s="180"/>
      <c r="G117" s="181">
        <f t="shared" si="0"/>
        <v>0</v>
      </c>
      <c r="H117" s="158"/>
      <c r="I117" s="157">
        <f t="shared" si="1"/>
        <v>0</v>
      </c>
      <c r="J117" s="158"/>
      <c r="K117" s="157">
        <f t="shared" si="2"/>
        <v>0</v>
      </c>
      <c r="L117" s="157">
        <v>21</v>
      </c>
      <c r="M117" s="157">
        <f t="shared" si="3"/>
        <v>0</v>
      </c>
      <c r="N117" s="156">
        <v>0</v>
      </c>
      <c r="O117" s="156">
        <f t="shared" si="4"/>
        <v>0</v>
      </c>
      <c r="P117" s="156">
        <v>0</v>
      </c>
      <c r="Q117" s="156">
        <f t="shared" si="5"/>
        <v>0</v>
      </c>
      <c r="R117" s="157"/>
      <c r="S117" s="157" t="s">
        <v>137</v>
      </c>
      <c r="T117" s="157" t="s">
        <v>137</v>
      </c>
      <c r="U117" s="157">
        <v>0.94499999999999995</v>
      </c>
      <c r="V117" s="157">
        <f t="shared" si="6"/>
        <v>69.5</v>
      </c>
      <c r="W117" s="157"/>
      <c r="X117" s="157" t="s">
        <v>307</v>
      </c>
      <c r="Y117" s="157" t="s">
        <v>125</v>
      </c>
      <c r="Z117" s="146"/>
      <c r="AA117" s="146"/>
      <c r="AB117" s="146"/>
      <c r="AC117" s="146"/>
      <c r="AD117" s="146"/>
      <c r="AE117" s="146"/>
      <c r="AF117" s="146"/>
      <c r="AG117" s="146" t="s">
        <v>308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5">
      <c r="A118" s="176">
        <v>55</v>
      </c>
      <c r="B118" s="177" t="s">
        <v>317</v>
      </c>
      <c r="C118" s="184" t="s">
        <v>318</v>
      </c>
      <c r="D118" s="178" t="s">
        <v>198</v>
      </c>
      <c r="E118" s="179">
        <v>7.3549699999999998</v>
      </c>
      <c r="F118" s="180"/>
      <c r="G118" s="181">
        <f t="shared" si="0"/>
        <v>0</v>
      </c>
      <c r="H118" s="158"/>
      <c r="I118" s="157">
        <f t="shared" si="1"/>
        <v>0</v>
      </c>
      <c r="J118" s="158"/>
      <c r="K118" s="157">
        <f t="shared" si="2"/>
        <v>0</v>
      </c>
      <c r="L118" s="157">
        <v>21</v>
      </c>
      <c r="M118" s="157">
        <f t="shared" si="3"/>
        <v>0</v>
      </c>
      <c r="N118" s="156">
        <v>0</v>
      </c>
      <c r="O118" s="156">
        <f t="shared" si="4"/>
        <v>0</v>
      </c>
      <c r="P118" s="156">
        <v>0</v>
      </c>
      <c r="Q118" s="156">
        <f t="shared" si="5"/>
        <v>0</v>
      </c>
      <c r="R118" s="157"/>
      <c r="S118" s="157" t="s">
        <v>137</v>
      </c>
      <c r="T118" s="157" t="s">
        <v>137</v>
      </c>
      <c r="U118" s="157">
        <v>0</v>
      </c>
      <c r="V118" s="157">
        <f t="shared" si="6"/>
        <v>0</v>
      </c>
      <c r="W118" s="157"/>
      <c r="X118" s="157" t="s">
        <v>307</v>
      </c>
      <c r="Y118" s="157" t="s">
        <v>125</v>
      </c>
      <c r="Z118" s="146"/>
      <c r="AA118" s="146"/>
      <c r="AB118" s="146"/>
      <c r="AC118" s="146"/>
      <c r="AD118" s="146"/>
      <c r="AE118" s="146"/>
      <c r="AF118" s="146"/>
      <c r="AG118" s="146" t="s">
        <v>308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5">
      <c r="A119" s="170">
        <v>56</v>
      </c>
      <c r="B119" s="171" t="s">
        <v>319</v>
      </c>
      <c r="C119" s="185" t="s">
        <v>320</v>
      </c>
      <c r="D119" s="172" t="s">
        <v>198</v>
      </c>
      <c r="E119" s="173">
        <v>7.3549699999999998</v>
      </c>
      <c r="F119" s="174"/>
      <c r="G119" s="175">
        <f t="shared" si="0"/>
        <v>0</v>
      </c>
      <c r="H119" s="158"/>
      <c r="I119" s="157">
        <f t="shared" si="1"/>
        <v>0</v>
      </c>
      <c r="J119" s="158"/>
      <c r="K119" s="157">
        <f t="shared" si="2"/>
        <v>0</v>
      </c>
      <c r="L119" s="157">
        <v>21</v>
      </c>
      <c r="M119" s="157">
        <f t="shared" si="3"/>
        <v>0</v>
      </c>
      <c r="N119" s="156">
        <v>0</v>
      </c>
      <c r="O119" s="156">
        <f t="shared" si="4"/>
        <v>0</v>
      </c>
      <c r="P119" s="156">
        <v>0</v>
      </c>
      <c r="Q119" s="156">
        <f t="shared" si="5"/>
        <v>0</v>
      </c>
      <c r="R119" s="157"/>
      <c r="S119" s="157" t="s">
        <v>137</v>
      </c>
      <c r="T119" s="157" t="s">
        <v>137</v>
      </c>
      <c r="U119" s="157">
        <v>6.0000000000000001E-3</v>
      </c>
      <c r="V119" s="157">
        <f t="shared" si="6"/>
        <v>0.04</v>
      </c>
      <c r="W119" s="157"/>
      <c r="X119" s="157" t="s">
        <v>307</v>
      </c>
      <c r="Y119" s="157" t="s">
        <v>125</v>
      </c>
      <c r="Z119" s="146"/>
      <c r="AA119" s="146"/>
      <c r="AB119" s="146"/>
      <c r="AC119" s="146"/>
      <c r="AD119" s="146"/>
      <c r="AE119" s="146"/>
      <c r="AF119" s="146"/>
      <c r="AG119" s="146" t="s">
        <v>308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x14ac:dyDescent="0.25">
      <c r="A120" s="3"/>
      <c r="B120" s="4"/>
      <c r="C120" s="188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v>12</v>
      </c>
      <c r="AF120">
        <v>21</v>
      </c>
      <c r="AG120" t="s">
        <v>103</v>
      </c>
    </row>
    <row r="121" spans="1:60" ht="13" x14ac:dyDescent="0.25">
      <c r="A121" s="149"/>
      <c r="B121" s="150" t="s">
        <v>31</v>
      </c>
      <c r="C121" s="189"/>
      <c r="D121" s="151"/>
      <c r="E121" s="152"/>
      <c r="F121" s="152"/>
      <c r="G121" s="169">
        <f>G8+G13+G27+G33+G37+G40+G53+G55+G73+G78+G84+G96+G108+G112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f>SUMIF(L7:L119,AE120,G7:G119)</f>
        <v>0</v>
      </c>
      <c r="AF121">
        <f>SUMIF(L7:L119,AF120,G7:G119)</f>
        <v>0</v>
      </c>
      <c r="AG121" t="s">
        <v>321</v>
      </c>
    </row>
    <row r="122" spans="1:60" x14ac:dyDescent="0.25">
      <c r="A122" s="3"/>
      <c r="B122" s="4"/>
      <c r="C122" s="188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5">
      <c r="A123" s="3"/>
      <c r="B123" s="4"/>
      <c r="C123" s="188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5">
      <c r="A124" s="253" t="s">
        <v>322</v>
      </c>
      <c r="B124" s="253"/>
      <c r="C124" s="254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5">
      <c r="A125" s="255"/>
      <c r="B125" s="256"/>
      <c r="C125" s="257"/>
      <c r="D125" s="256"/>
      <c r="E125" s="256"/>
      <c r="F125" s="256"/>
      <c r="G125" s="25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G125" t="s">
        <v>323</v>
      </c>
    </row>
    <row r="126" spans="1:60" x14ac:dyDescent="0.25">
      <c r="A126" s="259"/>
      <c r="B126" s="260"/>
      <c r="C126" s="261"/>
      <c r="D126" s="260"/>
      <c r="E126" s="260"/>
      <c r="F126" s="260"/>
      <c r="G126" s="26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5">
      <c r="A127" s="259"/>
      <c r="B127" s="260"/>
      <c r="C127" s="261"/>
      <c r="D127" s="260"/>
      <c r="E127" s="260"/>
      <c r="F127" s="260"/>
      <c r="G127" s="26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259"/>
      <c r="B128" s="260"/>
      <c r="C128" s="261"/>
      <c r="D128" s="260"/>
      <c r="E128" s="260"/>
      <c r="F128" s="260"/>
      <c r="G128" s="26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5">
      <c r="A129" s="263"/>
      <c r="B129" s="264"/>
      <c r="C129" s="265"/>
      <c r="D129" s="264"/>
      <c r="E129" s="264"/>
      <c r="F129" s="264"/>
      <c r="G129" s="26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5">
      <c r="A130" s="3"/>
      <c r="B130" s="4"/>
      <c r="C130" s="188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5">
      <c r="C131" s="190"/>
      <c r="D131" s="10"/>
      <c r="AG131" t="s">
        <v>324</v>
      </c>
    </row>
    <row r="132" spans="1:33" x14ac:dyDescent="0.25">
      <c r="D132" s="10"/>
    </row>
    <row r="133" spans="1:33" x14ac:dyDescent="0.25">
      <c r="D133" s="10"/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25:G129"/>
    <mergeCell ref="A1:G1"/>
    <mergeCell ref="C2:G2"/>
    <mergeCell ref="C3:G3"/>
    <mergeCell ref="C4:G4"/>
    <mergeCell ref="A124:C124"/>
  </mergeCells>
  <pageMargins left="0.59055118110236204" right="0.196850393700787" top="0.78740157499999996" bottom="0.78740157499999996" header="0.3" footer="0.3"/>
  <pageSetup paperSize="9" orientation="portrait" horizontalDpi="0" verticalDpi="0" copies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EAE870-BED4-4BBA-9537-B5B98787E7CA}"/>
</file>

<file path=customXml/itemProps2.xml><?xml version="1.0" encoding="utf-8"?>
<ds:datastoreItem xmlns:ds="http://schemas.openxmlformats.org/officeDocument/2006/customXml" ds:itemID="{56AEB9C6-CE99-4745-A4C1-400CE263E146}"/>
</file>

<file path=customXml/itemProps3.xml><?xml version="1.0" encoding="utf-8"?>
<ds:datastoreItem xmlns:ds="http://schemas.openxmlformats.org/officeDocument/2006/customXml" ds:itemID="{D42FBEFF-D27F-42A1-9E50-39261C377D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52</vt:i4>
      </vt:variant>
    </vt:vector>
  </HeadingPairs>
  <TitlesOfParts>
    <vt:vector size="57" baseType="lpstr">
      <vt:lpstr>Stavba</vt:lpstr>
      <vt:lpstr>VzorPolozky</vt:lpstr>
      <vt:lpstr>01 1-099-1-101 Pol</vt:lpstr>
      <vt:lpstr>01 1-103-1-105 Pol</vt:lpstr>
      <vt:lpstr>01 1-125a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1-099-1-101 Pol'!Názvy_tisku</vt:lpstr>
      <vt:lpstr>'01 1-103-1-105 Pol'!Názvy_tisku</vt:lpstr>
      <vt:lpstr>'01 1-125a Pol'!Názvy_tisku</vt:lpstr>
      <vt:lpstr>oadresa</vt:lpstr>
      <vt:lpstr>Stavba!Objednatel</vt:lpstr>
      <vt:lpstr>Stavba!Objekt</vt:lpstr>
      <vt:lpstr>'01 1-099-1-101 Pol'!Oblast_tisku</vt:lpstr>
      <vt:lpstr>'01 1-103-1-105 Pol'!Oblast_tisku</vt:lpstr>
      <vt:lpstr>'01 1-125a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Sojka</dc:creator>
  <cp:lastModifiedBy>Daniela Konečná</cp:lastModifiedBy>
  <cp:lastPrinted>2019-03-19T12:27:02Z</cp:lastPrinted>
  <dcterms:created xsi:type="dcterms:W3CDTF">2009-04-08T07:15:50Z</dcterms:created>
  <dcterms:modified xsi:type="dcterms:W3CDTF">2025-01-27T06:44:17Z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