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p.starezsport.cz@SSL\DavWWWRoot\Zakzky 2025\VZ-023-2025_OPRAVA SOCIALNIHO ZAZEMI RS ZUBRI\a_VZ_OPRAVA SOCIALNIHO ZAZEMI RS ZUBRI_ZD\"/>
    </mc:Choice>
  </mc:AlternateContent>
  <xr:revisionPtr revIDLastSave="0" documentId="13_ncr:1_{6BA05466-3EDB-472B-BCD7-4FB1F413466E}" xr6:coauthVersionLast="36" xr6:coauthVersionMax="47" xr10:uidLastSave="{00000000-0000-0000-0000-000000000000}"/>
  <bookViews>
    <workbookView xWindow="1215" yWindow="585" windowWidth="19575" windowHeight="15570" xr2:uid="{00000000-000D-0000-FFFF-FFFF00000000}"/>
  </bookViews>
  <sheets>
    <sheet name="Stavba" sheetId="1" r:id="rId1"/>
    <sheet name="VzorPolozky" sheetId="10" state="hidden" r:id="rId2"/>
    <sheet name="01 0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01 Pol'!$A$1:$Y$236</definedName>
    <definedName name="_xlnm.Print_Area" localSheetId="0">Stavba!$A$1:$J$69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8" i="12" l="1"/>
  <c r="G177" i="12"/>
  <c r="G164" i="12"/>
  <c r="I164" i="12"/>
  <c r="K164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I11" i="12"/>
  <c r="I10" i="12" s="1"/>
  <c r="K11" i="12"/>
  <c r="K10" i="12" s="1"/>
  <c r="O11" i="12"/>
  <c r="O10" i="12" s="1"/>
  <c r="Q11" i="12"/>
  <c r="Q10" i="12" s="1"/>
  <c r="V11" i="12"/>
  <c r="V10" i="12" s="1"/>
  <c r="G15" i="12"/>
  <c r="G14" i="12" s="1"/>
  <c r="I51" i="1" s="1"/>
  <c r="I15" i="12"/>
  <c r="I14" i="12" s="1"/>
  <c r="K15" i="12"/>
  <c r="K14" i="12" s="1"/>
  <c r="O15" i="12"/>
  <c r="O14" i="12" s="1"/>
  <c r="Q15" i="12"/>
  <c r="Q14" i="12" s="1"/>
  <c r="V15" i="12"/>
  <c r="V14" i="12" s="1"/>
  <c r="G17" i="12"/>
  <c r="I17" i="12"/>
  <c r="K17" i="12"/>
  <c r="M17" i="12"/>
  <c r="O17" i="12"/>
  <c r="Q17" i="12"/>
  <c r="V17" i="12"/>
  <c r="G23" i="12"/>
  <c r="M23" i="12" s="1"/>
  <c r="I23" i="12"/>
  <c r="K23" i="12"/>
  <c r="O23" i="12"/>
  <c r="Q23" i="12"/>
  <c r="V23" i="12"/>
  <c r="G26" i="12"/>
  <c r="M26" i="12" s="1"/>
  <c r="I26" i="12"/>
  <c r="K26" i="12"/>
  <c r="O26" i="12"/>
  <c r="Q26" i="12"/>
  <c r="V26" i="12"/>
  <c r="G33" i="12"/>
  <c r="M33" i="12" s="1"/>
  <c r="I33" i="12"/>
  <c r="K33" i="12"/>
  <c r="O33" i="12"/>
  <c r="Q33" i="12"/>
  <c r="V33" i="12"/>
  <c r="G35" i="12"/>
  <c r="M35" i="12" s="1"/>
  <c r="I35" i="12"/>
  <c r="K35" i="12"/>
  <c r="O35" i="12"/>
  <c r="Q35" i="12"/>
  <c r="V35" i="12"/>
  <c r="G41" i="12"/>
  <c r="M41" i="12" s="1"/>
  <c r="I41" i="12"/>
  <c r="K41" i="12"/>
  <c r="O41" i="12"/>
  <c r="Q41" i="12"/>
  <c r="V41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50" i="12"/>
  <c r="M50" i="12" s="1"/>
  <c r="M49" i="12" s="1"/>
  <c r="I50" i="12"/>
  <c r="I49" i="12" s="1"/>
  <c r="K50" i="12"/>
  <c r="K49" i="12" s="1"/>
  <c r="O50" i="12"/>
  <c r="O49" i="12" s="1"/>
  <c r="Q50" i="12"/>
  <c r="Q49" i="12" s="1"/>
  <c r="V50" i="12"/>
  <c r="V49" i="12" s="1"/>
  <c r="G52" i="12"/>
  <c r="M52" i="12" s="1"/>
  <c r="M51" i="12" s="1"/>
  <c r="I52" i="12"/>
  <c r="I51" i="12" s="1"/>
  <c r="K52" i="12"/>
  <c r="K51" i="12" s="1"/>
  <c r="O52" i="12"/>
  <c r="O51" i="12" s="1"/>
  <c r="Q52" i="12"/>
  <c r="Q51" i="12" s="1"/>
  <c r="V52" i="12"/>
  <c r="V51" i="12" s="1"/>
  <c r="G60" i="12"/>
  <c r="M60" i="12" s="1"/>
  <c r="M59" i="12" s="1"/>
  <c r="I60" i="12"/>
  <c r="I59" i="12" s="1"/>
  <c r="K60" i="12"/>
  <c r="K59" i="12" s="1"/>
  <c r="O60" i="12"/>
  <c r="O59" i="12" s="1"/>
  <c r="Q60" i="12"/>
  <c r="Q59" i="12" s="1"/>
  <c r="V60" i="12"/>
  <c r="V59" i="12" s="1"/>
  <c r="G62" i="12"/>
  <c r="M62" i="12" s="1"/>
  <c r="I62" i="12"/>
  <c r="K62" i="12"/>
  <c r="O62" i="12"/>
  <c r="Q62" i="12"/>
  <c r="V62" i="12"/>
  <c r="G66" i="12"/>
  <c r="M66" i="12" s="1"/>
  <c r="I66" i="12"/>
  <c r="K66" i="12"/>
  <c r="O66" i="12"/>
  <c r="Q66" i="12"/>
  <c r="V66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7" i="12"/>
  <c r="M87" i="12" s="1"/>
  <c r="I87" i="12"/>
  <c r="K87" i="12"/>
  <c r="O87" i="12"/>
  <c r="Q87" i="12"/>
  <c r="V87" i="12"/>
  <c r="G90" i="12"/>
  <c r="M90" i="12" s="1"/>
  <c r="I90" i="12"/>
  <c r="K90" i="12"/>
  <c r="O90" i="12"/>
  <c r="Q90" i="12"/>
  <c r="V90" i="12"/>
  <c r="G93" i="12"/>
  <c r="M93" i="12" s="1"/>
  <c r="I93" i="12"/>
  <c r="K93" i="12"/>
  <c r="O93" i="12"/>
  <c r="Q93" i="12"/>
  <c r="V93" i="12"/>
  <c r="G108" i="12"/>
  <c r="M108" i="12" s="1"/>
  <c r="I108" i="12"/>
  <c r="K108" i="12"/>
  <c r="O108" i="12"/>
  <c r="Q108" i="12"/>
  <c r="V108" i="12"/>
  <c r="G124" i="12"/>
  <c r="M124" i="12" s="1"/>
  <c r="I124" i="12"/>
  <c r="K124" i="12"/>
  <c r="O124" i="12"/>
  <c r="Q124" i="12"/>
  <c r="V124" i="12"/>
  <c r="G127" i="12"/>
  <c r="M127" i="12" s="1"/>
  <c r="I127" i="12"/>
  <c r="K127" i="12"/>
  <c r="O127" i="12"/>
  <c r="Q127" i="12"/>
  <c r="V127" i="12"/>
  <c r="G144" i="12"/>
  <c r="M144" i="12" s="1"/>
  <c r="I144" i="12"/>
  <c r="K144" i="12"/>
  <c r="O144" i="12"/>
  <c r="Q144" i="12"/>
  <c r="V144" i="12"/>
  <c r="O145" i="12"/>
  <c r="G146" i="12"/>
  <c r="G145" i="12" s="1"/>
  <c r="I58" i="1" s="1"/>
  <c r="I146" i="12"/>
  <c r="I145" i="12" s="1"/>
  <c r="K146" i="12"/>
  <c r="K145" i="12" s="1"/>
  <c r="O146" i="12"/>
  <c r="Q146" i="12"/>
  <c r="Q145" i="12" s="1"/>
  <c r="V146" i="12"/>
  <c r="V145" i="12" s="1"/>
  <c r="G148" i="12"/>
  <c r="M148" i="12" s="1"/>
  <c r="I148" i="12"/>
  <c r="K148" i="12"/>
  <c r="O148" i="12"/>
  <c r="Q148" i="12"/>
  <c r="V148" i="12"/>
  <c r="G153" i="12"/>
  <c r="M153" i="12" s="1"/>
  <c r="I153" i="12"/>
  <c r="K153" i="12"/>
  <c r="O153" i="12"/>
  <c r="Q153" i="12"/>
  <c r="V153" i="12"/>
  <c r="G159" i="12"/>
  <c r="M159" i="12" s="1"/>
  <c r="I159" i="12"/>
  <c r="K159" i="12"/>
  <c r="O159" i="12"/>
  <c r="Q159" i="12"/>
  <c r="V159" i="12"/>
  <c r="G160" i="12"/>
  <c r="M160" i="12" s="1"/>
  <c r="I160" i="12"/>
  <c r="K160" i="12"/>
  <c r="O160" i="12"/>
  <c r="Q160" i="12"/>
  <c r="V160" i="12"/>
  <c r="G162" i="12"/>
  <c r="M162" i="12" s="1"/>
  <c r="I162" i="12"/>
  <c r="K162" i="12"/>
  <c r="O162" i="12"/>
  <c r="Q162" i="12"/>
  <c r="V162" i="12"/>
  <c r="G163" i="12"/>
  <c r="M163" i="12" s="1"/>
  <c r="I163" i="12"/>
  <c r="K163" i="12"/>
  <c r="O163" i="12"/>
  <c r="Q163" i="12"/>
  <c r="V163" i="12"/>
  <c r="G165" i="12"/>
  <c r="M165" i="12" s="1"/>
  <c r="I165" i="12"/>
  <c r="K165" i="12"/>
  <c r="O165" i="12"/>
  <c r="Q165" i="12"/>
  <c r="V165" i="12"/>
  <c r="G166" i="12"/>
  <c r="M166" i="12" s="1"/>
  <c r="I166" i="12"/>
  <c r="K166" i="12"/>
  <c r="O166" i="12"/>
  <c r="Q166" i="12"/>
  <c r="V166" i="12"/>
  <c r="G167" i="12"/>
  <c r="M167" i="12" s="1"/>
  <c r="I167" i="12"/>
  <c r="K167" i="12"/>
  <c r="O167" i="12"/>
  <c r="Q167" i="12"/>
  <c r="V167" i="12"/>
  <c r="G168" i="12"/>
  <c r="M168" i="12" s="1"/>
  <c r="I168" i="12"/>
  <c r="K168" i="12"/>
  <c r="O168" i="12"/>
  <c r="Q168" i="12"/>
  <c r="V168" i="12"/>
  <c r="G169" i="12"/>
  <c r="M169" i="12" s="1"/>
  <c r="I169" i="12"/>
  <c r="K169" i="12"/>
  <c r="O169" i="12"/>
  <c r="Q169" i="12"/>
  <c r="V169" i="12"/>
  <c r="G170" i="12"/>
  <c r="M170" i="12" s="1"/>
  <c r="I170" i="12"/>
  <c r="K170" i="12"/>
  <c r="O170" i="12"/>
  <c r="Q170" i="12"/>
  <c r="V170" i="12"/>
  <c r="G171" i="12"/>
  <c r="M171" i="12" s="1"/>
  <c r="I171" i="12"/>
  <c r="K171" i="12"/>
  <c r="O171" i="12"/>
  <c r="Q171" i="12"/>
  <c r="V171" i="12"/>
  <c r="G173" i="12"/>
  <c r="M173" i="12" s="1"/>
  <c r="I173" i="12"/>
  <c r="K173" i="12"/>
  <c r="O173" i="12"/>
  <c r="Q173" i="12"/>
  <c r="V173" i="12"/>
  <c r="G176" i="12"/>
  <c r="M176" i="12" s="1"/>
  <c r="I176" i="12"/>
  <c r="K176" i="12"/>
  <c r="O176" i="12"/>
  <c r="Q176" i="12"/>
  <c r="V176" i="12"/>
  <c r="G179" i="12"/>
  <c r="M179" i="12" s="1"/>
  <c r="I179" i="12"/>
  <c r="K179" i="12"/>
  <c r="O179" i="12"/>
  <c r="Q179" i="12"/>
  <c r="V179" i="12"/>
  <c r="G181" i="12"/>
  <c r="M181" i="12" s="1"/>
  <c r="M180" i="12" s="1"/>
  <c r="I181" i="12"/>
  <c r="I180" i="12" s="1"/>
  <c r="K181" i="12"/>
  <c r="K180" i="12" s="1"/>
  <c r="O181" i="12"/>
  <c r="O180" i="12" s="1"/>
  <c r="Q181" i="12"/>
  <c r="Q180" i="12" s="1"/>
  <c r="V181" i="12"/>
  <c r="V180" i="12" s="1"/>
  <c r="G187" i="12"/>
  <c r="M187" i="12" s="1"/>
  <c r="I187" i="12"/>
  <c r="K187" i="12"/>
  <c r="O187" i="12"/>
  <c r="Q187" i="12"/>
  <c r="V187" i="12"/>
  <c r="G188" i="12"/>
  <c r="I188" i="12"/>
  <c r="K188" i="12"/>
  <c r="O188" i="12"/>
  <c r="Q188" i="12"/>
  <c r="V188" i="12"/>
  <c r="G194" i="12"/>
  <c r="M194" i="12" s="1"/>
  <c r="I194" i="12"/>
  <c r="K194" i="12"/>
  <c r="O194" i="12"/>
  <c r="Q194" i="12"/>
  <c r="V194" i="12"/>
  <c r="G196" i="12"/>
  <c r="M196" i="12" s="1"/>
  <c r="I196" i="12"/>
  <c r="K196" i="12"/>
  <c r="O196" i="12"/>
  <c r="Q196" i="12"/>
  <c r="V196" i="12"/>
  <c r="G198" i="12"/>
  <c r="M198" i="12" s="1"/>
  <c r="I198" i="12"/>
  <c r="K198" i="12"/>
  <c r="O198" i="12"/>
  <c r="Q198" i="12"/>
  <c r="V198" i="12"/>
  <c r="G199" i="12"/>
  <c r="I199" i="12"/>
  <c r="K199" i="12"/>
  <c r="O199" i="12"/>
  <c r="Q199" i="12"/>
  <c r="V199" i="12"/>
  <c r="G207" i="12"/>
  <c r="M207" i="12" s="1"/>
  <c r="I207" i="12"/>
  <c r="K207" i="12"/>
  <c r="O207" i="12"/>
  <c r="Q207" i="12"/>
  <c r="V207" i="12"/>
  <c r="G208" i="12"/>
  <c r="M208" i="12" s="1"/>
  <c r="I208" i="12"/>
  <c r="K208" i="12"/>
  <c r="O208" i="12"/>
  <c r="Q208" i="12"/>
  <c r="V208" i="12"/>
  <c r="G210" i="12"/>
  <c r="M210" i="12" s="1"/>
  <c r="I210" i="12"/>
  <c r="K210" i="12"/>
  <c r="O210" i="12"/>
  <c r="Q210" i="12"/>
  <c r="V210" i="12"/>
  <c r="G211" i="12"/>
  <c r="I65" i="1" s="1"/>
  <c r="G212" i="12"/>
  <c r="M212" i="12" s="1"/>
  <c r="M211" i="12" s="1"/>
  <c r="I212" i="12"/>
  <c r="I211" i="12" s="1"/>
  <c r="K212" i="12"/>
  <c r="K211" i="12" s="1"/>
  <c r="O212" i="12"/>
  <c r="O211" i="12" s="1"/>
  <c r="Q212" i="12"/>
  <c r="Q211" i="12" s="1"/>
  <c r="V212" i="12"/>
  <c r="V211" i="12" s="1"/>
  <c r="G216" i="12"/>
  <c r="M216" i="12" s="1"/>
  <c r="I216" i="12"/>
  <c r="K216" i="12"/>
  <c r="O216" i="12"/>
  <c r="Q216" i="12"/>
  <c r="V216" i="12"/>
  <c r="G217" i="12"/>
  <c r="M217" i="12" s="1"/>
  <c r="I217" i="12"/>
  <c r="K217" i="12"/>
  <c r="O217" i="12"/>
  <c r="Q217" i="12"/>
  <c r="V217" i="12"/>
  <c r="G225" i="12"/>
  <c r="M225" i="12" s="1"/>
  <c r="M224" i="12" s="1"/>
  <c r="I225" i="12"/>
  <c r="I224" i="12" s="1"/>
  <c r="K225" i="12"/>
  <c r="K224" i="12" s="1"/>
  <c r="O225" i="12"/>
  <c r="O224" i="12" s="1"/>
  <c r="Q225" i="12"/>
  <c r="Q224" i="12" s="1"/>
  <c r="V225" i="12"/>
  <c r="V224" i="12" s="1"/>
  <c r="G227" i="12"/>
  <c r="I227" i="12"/>
  <c r="K227" i="12"/>
  <c r="M227" i="12"/>
  <c r="O227" i="12"/>
  <c r="Q227" i="12"/>
  <c r="V227" i="12"/>
  <c r="G228" i="12"/>
  <c r="M228" i="12" s="1"/>
  <c r="I228" i="12"/>
  <c r="K228" i="12"/>
  <c r="O228" i="12"/>
  <c r="Q228" i="12"/>
  <c r="V228" i="12"/>
  <c r="G229" i="12"/>
  <c r="M229" i="12" s="1"/>
  <c r="I229" i="12"/>
  <c r="K229" i="12"/>
  <c r="O229" i="12"/>
  <c r="Q229" i="12"/>
  <c r="V229" i="12"/>
  <c r="G230" i="12"/>
  <c r="M230" i="12" s="1"/>
  <c r="I230" i="12"/>
  <c r="K230" i="12"/>
  <c r="O230" i="12"/>
  <c r="Q230" i="12"/>
  <c r="V230" i="12"/>
  <c r="G231" i="12"/>
  <c r="M231" i="12" s="1"/>
  <c r="I231" i="12"/>
  <c r="K231" i="12"/>
  <c r="O231" i="12"/>
  <c r="Q231" i="12"/>
  <c r="V231" i="12"/>
  <c r="G232" i="12"/>
  <c r="M232" i="12" s="1"/>
  <c r="I232" i="12"/>
  <c r="K232" i="12"/>
  <c r="O232" i="12"/>
  <c r="Q232" i="12"/>
  <c r="V232" i="12"/>
  <c r="G233" i="12"/>
  <c r="M233" i="12" s="1"/>
  <c r="I233" i="12"/>
  <c r="K233" i="12"/>
  <c r="O233" i="12"/>
  <c r="Q233" i="12"/>
  <c r="V233" i="12"/>
  <c r="AE235" i="12"/>
  <c r="F39" i="1" s="1"/>
  <c r="F42" i="1" s="1"/>
  <c r="I20" i="1"/>
  <c r="I19" i="1"/>
  <c r="V215" i="12" l="1"/>
  <c r="I147" i="12"/>
  <c r="O215" i="12"/>
  <c r="G186" i="12"/>
  <c r="I63" i="1" s="1"/>
  <c r="V34" i="12"/>
  <c r="G224" i="12"/>
  <c r="I67" i="1" s="1"/>
  <c r="I18" i="1" s="1"/>
  <c r="V16" i="12"/>
  <c r="O16" i="12"/>
  <c r="Q147" i="12"/>
  <c r="O226" i="12"/>
  <c r="G8" i="12"/>
  <c r="I49" i="1" s="1"/>
  <c r="I34" i="12"/>
  <c r="G34" i="12"/>
  <c r="I53" i="1" s="1"/>
  <c r="K16" i="12"/>
  <c r="I16" i="12"/>
  <c r="G180" i="12"/>
  <c r="I62" i="1" s="1"/>
  <c r="O147" i="12"/>
  <c r="G59" i="12"/>
  <c r="I56" i="1" s="1"/>
  <c r="V186" i="12"/>
  <c r="K215" i="12"/>
  <c r="O161" i="12"/>
  <c r="K147" i="12"/>
  <c r="I215" i="12"/>
  <c r="K197" i="12"/>
  <c r="Q61" i="12"/>
  <c r="Q16" i="12"/>
  <c r="Q215" i="12"/>
  <c r="M188" i="12"/>
  <c r="M186" i="12" s="1"/>
  <c r="I186" i="12"/>
  <c r="I61" i="12"/>
  <c r="I197" i="12"/>
  <c r="K186" i="12"/>
  <c r="Q172" i="12"/>
  <c r="K161" i="12"/>
  <c r="K34" i="12"/>
  <c r="M147" i="12"/>
  <c r="V226" i="12"/>
  <c r="V197" i="12"/>
  <c r="G49" i="12"/>
  <c r="I54" i="1" s="1"/>
  <c r="AF235" i="12"/>
  <c r="F40" i="1"/>
  <c r="Q197" i="12"/>
  <c r="K172" i="12"/>
  <c r="V161" i="12"/>
  <c r="O34" i="12"/>
  <c r="M15" i="12"/>
  <c r="M14" i="12" s="1"/>
  <c r="M161" i="12"/>
  <c r="M172" i="12"/>
  <c r="K226" i="12"/>
  <c r="O197" i="12"/>
  <c r="I172" i="12"/>
  <c r="Q161" i="12"/>
  <c r="M146" i="12"/>
  <c r="M145" i="12" s="1"/>
  <c r="F41" i="1"/>
  <c r="M215" i="12"/>
  <c r="G172" i="12"/>
  <c r="I61" i="1" s="1"/>
  <c r="K61" i="12"/>
  <c r="V61" i="12"/>
  <c r="M34" i="12"/>
  <c r="M16" i="12"/>
  <c r="G10" i="12"/>
  <c r="I50" i="1" s="1"/>
  <c r="M226" i="12"/>
  <c r="Q186" i="12"/>
  <c r="I161" i="12"/>
  <c r="V147" i="12"/>
  <c r="O61" i="12"/>
  <c r="I226" i="12"/>
  <c r="Q226" i="12"/>
  <c r="G197" i="12"/>
  <c r="I64" i="1" s="1"/>
  <c r="O186" i="12"/>
  <c r="V172" i="12"/>
  <c r="O172" i="12"/>
  <c r="G51" i="12"/>
  <c r="I55" i="1" s="1"/>
  <c r="Q34" i="12"/>
  <c r="G23" i="1"/>
  <c r="M61" i="12"/>
  <c r="G16" i="12"/>
  <c r="I52" i="1" s="1"/>
  <c r="G61" i="12"/>
  <c r="I57" i="1" s="1"/>
  <c r="G215" i="12"/>
  <c r="I66" i="1" s="1"/>
  <c r="M11" i="12"/>
  <c r="M10" i="12" s="1"/>
  <c r="G161" i="12"/>
  <c r="I60" i="1" s="1"/>
  <c r="G147" i="12"/>
  <c r="I59" i="1" s="1"/>
  <c r="G226" i="12"/>
  <c r="I68" i="1" s="1"/>
  <c r="M199" i="12"/>
  <c r="M197" i="12" s="1"/>
  <c r="J28" i="1"/>
  <c r="J26" i="1"/>
  <c r="G38" i="1"/>
  <c r="F38" i="1"/>
  <c r="J23" i="1"/>
  <c r="J24" i="1"/>
  <c r="J25" i="1"/>
  <c r="J27" i="1"/>
  <c r="E24" i="1"/>
  <c r="E26" i="1"/>
  <c r="I69" i="1" l="1"/>
  <c r="J51" i="1" s="1"/>
  <c r="I16" i="1"/>
  <c r="I21" i="1" s="1"/>
  <c r="I17" i="1"/>
  <c r="G39" i="1"/>
  <c r="G41" i="1"/>
  <c r="H41" i="1" s="1"/>
  <c r="I41" i="1" s="1"/>
  <c r="G40" i="1"/>
  <c r="H40" i="1" s="1"/>
  <c r="I40" i="1" s="1"/>
  <c r="G235" i="12"/>
  <c r="A23" i="1"/>
  <c r="J49" i="1" l="1"/>
  <c r="J65" i="1"/>
  <c r="J56" i="1"/>
  <c r="J58" i="1"/>
  <c r="J64" i="1"/>
  <c r="J53" i="1"/>
  <c r="J57" i="1"/>
  <c r="J63" i="1"/>
  <c r="J67" i="1"/>
  <c r="J54" i="1"/>
  <c r="J50" i="1"/>
  <c r="J62" i="1"/>
  <c r="J66" i="1"/>
  <c r="J52" i="1"/>
  <c r="J60" i="1"/>
  <c r="J61" i="1"/>
  <c r="J59" i="1"/>
  <c r="J55" i="1"/>
  <c r="J68" i="1"/>
  <c r="G42" i="1"/>
  <c r="H39" i="1"/>
  <c r="G24" i="1"/>
  <c r="A24" i="1"/>
  <c r="J69" i="1" l="1"/>
  <c r="I39" i="1"/>
  <c r="I42" i="1" s="1"/>
  <c r="H42" i="1"/>
  <c r="G25" i="1"/>
  <c r="A25" i="1" s="1"/>
  <c r="G28" i="1"/>
  <c r="G26" i="1" l="1"/>
  <c r="A27" i="1" s="1"/>
  <c r="A26" i="1"/>
  <c r="J41" i="1"/>
  <c r="J39" i="1"/>
  <c r="J42" i="1" s="1"/>
  <c r="J40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Karel Sojka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<sst xmlns="http://schemas.openxmlformats.org/spreadsheetml/2006/main" count="1062" uniqueCount="365">
  <si>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</si>
  <si>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</si>
  <si>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</si>
  <si>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</si>
  <si>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</si>
  <si>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</si>
  <si>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</si>
  <si>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</si>
  <si>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</si>
  <si>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</si>
  <si>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</si>
  <si>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</si>
  <si>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</si>
  <si>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</si>
  <si>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</si>
  <si>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</si>
  <si>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</si>
  <si>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</si>
  <si>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</si>
  <si>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</si>
  <si>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</si>
  <si>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</si>
  <si>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</si>
  <si>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</si>
  <si>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</si>
  <si>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</si>
  <si>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</si>
  <si>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</si>
  <si>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</si>
  <si>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</si>
  <si>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</si>
  <si>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</si>
  <si>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</si>
  <si>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</si>
  <si>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</si>
  <si>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</si>
  <si>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</si>
  <si>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</si>
  <si>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</si>
  <si>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</si>
  <si>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</si>
  <si>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</t>
  </si>
  <si>
    <t>Zubří - oprava sociálního zázemí</t>
  </si>
  <si>
    <t>Objekt:</t>
  </si>
  <si>
    <t>Rozpočet:</t>
  </si>
  <si>
    <t>250107</t>
  </si>
  <si>
    <t>Stavba</t>
  </si>
  <si>
    <t>Celkem za stavbu</t>
  </si>
  <si>
    <t>CZK</t>
  </si>
  <si>
    <t>Rekapitulace dílů</t>
  </si>
  <si>
    <t>Typ dílu</t>
  </si>
  <si>
    <t>0</t>
  </si>
  <si>
    <t>342</t>
  </si>
  <si>
    <t>Stěny a příčky montované lehké</t>
  </si>
  <si>
    <t>416</t>
  </si>
  <si>
    <t>Podhledy a mezistropy montované lehké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</si>
  <si>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</si>
  <si>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</si>
  <si>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</si>
  <si>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</si>
  <si>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</si>
  <si>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</si>
  <si>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</si>
  <si>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</si>
  <si>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</si>
  <si>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</si>
  <si>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</si>
  <si>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</si>
  <si>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</si>
  <si>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</si>
  <si>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</si>
  <si>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</si>
  <si>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725</t>
  </si>
  <si>
    <t>Zařizovací předměty</t>
  </si>
  <si>
    <t>766</t>
  </si>
  <si>
    <t>Konstrukce truhlářské, okna a dveře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</si>
  <si>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</si>
  <si>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</si>
  <si>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</si>
  <si>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</si>
  <si>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</si>
  <si>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</si>
  <si>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</si>
  <si>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</si>
  <si>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</si>
  <si>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</si>
  <si>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</si>
  <si>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</si>
  <si>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</si>
  <si>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</si>
  <si>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</si>
  <si>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</si>
  <si>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</si>
  <si>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</si>
  <si>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</si>
  <si>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</si>
  <si>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</si>
  <si>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</si>
  <si>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</si>
  <si>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</si>
  <si>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</si>
  <si>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</si>
  <si>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</si>
  <si>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</si>
  <si>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</si>
  <si>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</si>
  <si>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</si>
  <si>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</si>
  <si>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</si>
  <si>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</si>
  <si>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</si>
  <si>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</si>
  <si>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</si>
  <si>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</si>
  <si>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</si>
  <si>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</si>
  <si>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</si>
  <si>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</si>
  <si>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</si>
  <si>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</si>
  <si>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</si>
  <si>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VRN-01</t>
  </si>
  <si>
    <t>Přesun stavebních kapacit, dopravné</t>
  </si>
  <si>
    <t>Soubor</t>
  </si>
  <si>
    <t>Vlastní</t>
  </si>
  <si>
    <t>Indiv</t>
  </si>
  <si>
    <t>Práce</t>
  </si>
  <si>
    <t>Běžná</t>
  </si>
  <si>
    <t>POL1_</t>
  </si>
  <si>
    <t>342261112RT4</t>
  </si>
  <si>
    <t>Příčka sádrokarton. ocel.kce, 1x oplášť. tl.100 mm desky požár. impreg. tl. 12,5 mm, minerál tl. 5 cm</t>
  </si>
  <si>
    <t>m2</t>
  </si>
  <si>
    <t>RTS 24/ II</t>
  </si>
  <si>
    <t>2,51*(1,695+1,62)</t>
  </si>
  <si>
    <t>VV</t>
  </si>
  <si>
    <t>-0,8*1,97*2</t>
  </si>
  <si>
    <t>416-01</t>
  </si>
  <si>
    <t>Úprava SDK podhledu po vybouraných příčkách</t>
  </si>
  <si>
    <t>soubor</t>
  </si>
  <si>
    <t>611421331RT2</t>
  </si>
  <si>
    <t>Oprava váp.omítek stropů do 20% plochy - štukových s použitím suché maltové směsi</t>
  </si>
  <si>
    <t xml:space="preserve">WC ženy : </t>
  </si>
  <si>
    <t>2,105*4,2</t>
  </si>
  <si>
    <t xml:space="preserve">WC muži : </t>
  </si>
  <si>
    <t>1,62*2,05</t>
  </si>
  <si>
    <t>1,91*2,74</t>
  </si>
  <si>
    <t>612403386R00</t>
  </si>
  <si>
    <t>Hrubá výplň rýh ve stěnách do 10x10cm maltou z SMS</t>
  </si>
  <si>
    <t>m</t>
  </si>
  <si>
    <t xml:space="preserve">po vybouraných příčkách : </t>
  </si>
  <si>
    <t>2,51*8</t>
  </si>
  <si>
    <t>612421331RT2</t>
  </si>
  <si>
    <t>Oprava vápen.omítek stěn do 20 % pl. - štukových s použitím suché maltové směsi</t>
  </si>
  <si>
    <t xml:space="preserve">nad obklad : </t>
  </si>
  <si>
    <t>0,41*(2,105*2+4,2*2)</t>
  </si>
  <si>
    <t>0,41*(1,62*2+2,05*2-1)</t>
  </si>
  <si>
    <t>0,41*(1,91*2+2,74*2-1)</t>
  </si>
  <si>
    <t>612473181R00</t>
  </si>
  <si>
    <t>Omítka vnitř.zdiva ze suché směsi, hladká pod obklad</t>
  </si>
  <si>
    <t>POL1_1</t>
  </si>
  <si>
    <t>631416212R00</t>
  </si>
  <si>
    <t>Mazanina betonová  tloušťka 8 - 12 cm</t>
  </si>
  <si>
    <t>m3</t>
  </si>
  <si>
    <t>2,105*4,2*0,12</t>
  </si>
  <si>
    <t>1,62*2,05*0,12</t>
  </si>
  <si>
    <t>1,91*2,74*0,12</t>
  </si>
  <si>
    <t>632411125RT1</t>
  </si>
  <si>
    <t>Potěr ze SMS Cemix, ruční zpracování, tl. 25 mm samonivelační anhydritový potěr 25 MPa</t>
  </si>
  <si>
    <t>632411904R00</t>
  </si>
  <si>
    <t xml:space="preserve">Penetrace savých podkladů </t>
  </si>
  <si>
    <t>632441491R00</t>
  </si>
  <si>
    <t>Broušení anhydritových potěrů - odstranění šlemu</t>
  </si>
  <si>
    <t>642942212RT3</t>
  </si>
  <si>
    <t>Osazení zárubně do sádrokarton. příčky tl. 100 mm včetně dodávky zárubně  800/100</t>
  </si>
  <si>
    <t>kus</t>
  </si>
  <si>
    <t>941955001R00</t>
  </si>
  <si>
    <t>Lešení lehké pomocné, výška podlahy do 1,2 m</t>
  </si>
  <si>
    <t xml:space="preserve">omítky : </t>
  </si>
  <si>
    <t>11,17*0,3</t>
  </si>
  <si>
    <t xml:space="preserve">sdk příčky : </t>
  </si>
  <si>
    <t>5,17*0,3</t>
  </si>
  <si>
    <t xml:space="preserve">sdk podhled : </t>
  </si>
  <si>
    <t>17,4</t>
  </si>
  <si>
    <t>952901111R00</t>
  </si>
  <si>
    <t>Vyčištění budov o výšce podlaží do 4 m</t>
  </si>
  <si>
    <t>962031124R00</t>
  </si>
  <si>
    <t>Bourání příček z cihel pálených děrovan. tl.115 mm</t>
  </si>
  <si>
    <t>2,51*(1,385+2,06*2+1+1,91)</t>
  </si>
  <si>
    <t>-0,6*1,97*2</t>
  </si>
  <si>
    <t>-0,7*1,97*3</t>
  </si>
  <si>
    <t>965043431RT1</t>
  </si>
  <si>
    <t>Bourání podkladů bet., potěr tl. 15 cm, pl. 4 m2 mazanina tl. 10 - 15 cm s potěrem</t>
  </si>
  <si>
    <t>16,26*0,15</t>
  </si>
  <si>
    <t>965048250R00</t>
  </si>
  <si>
    <t>Dočištění povrchu po vybourání dlažeb, MC do 50%</t>
  </si>
  <si>
    <t>965081713R00</t>
  </si>
  <si>
    <t>Bourání dlažeb keramických tl.10 mm, nad 1 m2</t>
  </si>
  <si>
    <t xml:space="preserve">m.č.1.06 : </t>
  </si>
  <si>
    <t>3,57</t>
  </si>
  <si>
    <t xml:space="preserve">m.č.1.07 : </t>
  </si>
  <si>
    <t>1,81</t>
  </si>
  <si>
    <t xml:space="preserve">m.č.1.07a : </t>
  </si>
  <si>
    <t>1,35</t>
  </si>
  <si>
    <t xml:space="preserve">m.č.1.07b : </t>
  </si>
  <si>
    <t>1,36</t>
  </si>
  <si>
    <t xml:space="preserve">m.č.1.08 : </t>
  </si>
  <si>
    <t>3,32</t>
  </si>
  <si>
    <t xml:space="preserve">m.č.1.09 : </t>
  </si>
  <si>
    <t>3,15</t>
  </si>
  <si>
    <t xml:space="preserve">m.č.1.09a : </t>
  </si>
  <si>
    <t>1,7</t>
  </si>
  <si>
    <t>968061126R00</t>
  </si>
  <si>
    <t>Vyvěšení dřevěných a plastových dveřních křídel pl. nad 2 m2</t>
  </si>
  <si>
    <t>968062455R00</t>
  </si>
  <si>
    <t>Vybourání dřevěných dveřních zárubní pl. do 2 m2</t>
  </si>
  <si>
    <t>0,8*1,97*2</t>
  </si>
  <si>
    <t>968072455R00</t>
  </si>
  <si>
    <t>Vybourání kovových dveřních zárubní pl. do 2 m2</t>
  </si>
  <si>
    <t>0,6*1,97*2</t>
  </si>
  <si>
    <t>0,7*1,97*3</t>
  </si>
  <si>
    <t>970231100R00</t>
  </si>
  <si>
    <t>Řezání cihelného zdiva hl. řezu 100 mm</t>
  </si>
  <si>
    <t xml:space="preserve">příčka z m.č.1.08 do 1.09 : </t>
  </si>
  <si>
    <t>2,51</t>
  </si>
  <si>
    <t>978011141R00</t>
  </si>
  <si>
    <t>Otlučení omítek vnitřních vápenných stropů do 20 %</t>
  </si>
  <si>
    <t>978013141R00</t>
  </si>
  <si>
    <t>Otlučení omítek vnitřních stěn v rozsahu do 20 %</t>
  </si>
  <si>
    <t xml:space="preserve">nad nový obklad : </t>
  </si>
  <si>
    <t>0,41*(1,695*2+2,105)</t>
  </si>
  <si>
    <t>0,41*0,88*2</t>
  </si>
  <si>
    <t>0,41*(1,385+0,975)</t>
  </si>
  <si>
    <t>0,41*(1,385+0,985)</t>
  </si>
  <si>
    <t>0,41*(2,05*2+1,62*2-1)</t>
  </si>
  <si>
    <t>0,41*(1,65*2+1)</t>
  </si>
  <si>
    <t>0,41*(1,91+0,89*2)</t>
  </si>
  <si>
    <t>978013191R00</t>
  </si>
  <si>
    <t>Otlučení omítek vnitřních stěn v rozsahu do 100 %</t>
  </si>
  <si>
    <t xml:space="preserve">pod nový obklad : </t>
  </si>
  <si>
    <t>54,07</t>
  </si>
  <si>
    <t>978059531R00</t>
  </si>
  <si>
    <t>Odsekání vnitřních obkladů stěn nad 2 m2</t>
  </si>
  <si>
    <t>1,465*(1,695*2+2,105)</t>
  </si>
  <si>
    <t>-1,465*0,8</t>
  </si>
  <si>
    <t>1,465*0,88*2</t>
  </si>
  <si>
    <t>1,465*(1,385+0,975)</t>
  </si>
  <si>
    <t>1,465*(1,385+0,985)</t>
  </si>
  <si>
    <t>1,465*(2,05*2+1,62*2)</t>
  </si>
  <si>
    <t>-1,465*(0,7+0,8)</t>
  </si>
  <si>
    <t>1,465*(1,65*2)</t>
  </si>
  <si>
    <t>1,465*(1,91+0,89*2)</t>
  </si>
  <si>
    <t>96-01</t>
  </si>
  <si>
    <t>Úprava stěny pro osazení Kombifix pro pisoár a wc</t>
  </si>
  <si>
    <t>999281145R00</t>
  </si>
  <si>
    <t>Přesun hmot pro opravy a údržbu do v. 6 m, nošením</t>
  </si>
  <si>
    <t>t</t>
  </si>
  <si>
    <t>Přesun hmot</t>
  </si>
  <si>
    <t>POL7_</t>
  </si>
  <si>
    <t>711212005RT1</t>
  </si>
  <si>
    <t>Hydroizolační povlak - stěrka včetně penetrace  tl. 3 mm</t>
  </si>
  <si>
    <t>POL1_7</t>
  </si>
  <si>
    <t xml:space="preserve">pod obklad : </t>
  </si>
  <si>
    <t xml:space="preserve">pod dlažbu : </t>
  </si>
  <si>
    <t>17,395</t>
  </si>
  <si>
    <t>711212601R00</t>
  </si>
  <si>
    <t>Utěsnění detailů při stěrkových hydroizolacích, těsnicí pás do spoje podlaha - stěna</t>
  </si>
  <si>
    <t>2,105*2+4,2*2-0,8</t>
  </si>
  <si>
    <t>1,62*2+2,05*2-1</t>
  </si>
  <si>
    <t>1,91+1+2,74*2</t>
  </si>
  <si>
    <t>711212602R00</t>
  </si>
  <si>
    <t>Utěsnění detailů při stěrkových hydroizolacích, těsnicí roh vnější, vnitřní do spoje podlaha-stěna</t>
  </si>
  <si>
    <t>998711201R00</t>
  </si>
  <si>
    <t>Přesun hmot pro izolace proti vodě, výšky do 6 m</t>
  </si>
  <si>
    <t>725119110R00</t>
  </si>
  <si>
    <t>725100001RA0</t>
  </si>
  <si>
    <t>725119110R01</t>
  </si>
  <si>
    <t>Montáž splachovací nádrže Kombifix pro pisoár</t>
  </si>
  <si>
    <t>725122813R01</t>
  </si>
  <si>
    <t xml:space="preserve">Demontáž pisoárů </t>
  </si>
  <si>
    <t>725290010RA0</t>
  </si>
  <si>
    <t>Demontáž klozetu včetně splachovací nádrže</t>
  </si>
  <si>
    <t>725290020RA0</t>
  </si>
  <si>
    <t>Demontáž umyvadla včetně baterie a konzol</t>
  </si>
  <si>
    <t>28696750R</t>
  </si>
  <si>
    <t>Modul-WC Kombifix Eco UP320 ovládání zepředu, h 1080 mm</t>
  </si>
  <si>
    <t>SPCM</t>
  </si>
  <si>
    <t>Specifikace</t>
  </si>
  <si>
    <t>POL3_</t>
  </si>
  <si>
    <t>286967565R</t>
  </si>
  <si>
    <t>Modul-pisoár Kombifix Universal, AP, h = 1090 - 1270 mm</t>
  </si>
  <si>
    <t>998725201R00</t>
  </si>
  <si>
    <t>Přesun hmot pro zařizovací předměty, výšky do 6 m</t>
  </si>
  <si>
    <t>766111820R00</t>
  </si>
  <si>
    <t>Demontáž dřevěných stěn plných</t>
  </si>
  <si>
    <t>766-01</t>
  </si>
  <si>
    <t>D+M dveří dřevěných vnitřních 800*1970 mm včetně kování a prahu</t>
  </si>
  <si>
    <t>998766201R00</t>
  </si>
  <si>
    <t>Přesun hmot pro truhlářské konstr., výšky do 6 m</t>
  </si>
  <si>
    <t>767-01</t>
  </si>
  <si>
    <t>D+M sanitárních příček včetně dveří</t>
  </si>
  <si>
    <t>1,385+2,06</t>
  </si>
  <si>
    <t>1,91</t>
  </si>
  <si>
    <t>771101210R00</t>
  </si>
  <si>
    <t>Penetrace podkladu pod dlažby</t>
  </si>
  <si>
    <t>771575109RT0</t>
  </si>
  <si>
    <t>Montáž podlah keram.,hladké, tmel, 30x30 cm (lep), (sp)</t>
  </si>
  <si>
    <t>597642</t>
  </si>
  <si>
    <t>Dodávka dlažba hladká protiskl. 300x300x9 mm</t>
  </si>
  <si>
    <t>RTS 23/ I</t>
  </si>
  <si>
    <t>POL3_1</t>
  </si>
  <si>
    <t>17,395*1,15</t>
  </si>
  <si>
    <t>998771201R00</t>
  </si>
  <si>
    <t>Přesun hmot pro podlahy z dlaždic, výšky do 6 m</t>
  </si>
  <si>
    <t>781101210RT4</t>
  </si>
  <si>
    <t xml:space="preserve">Penetrace podkladu pod obklady penetrační nátěr </t>
  </si>
  <si>
    <t>781475120RT2</t>
  </si>
  <si>
    <t>Obklad vnitřní stěn keramický, do tmele, 30x60 cm  (lep), (sp)</t>
  </si>
  <si>
    <t>2,1*(2,105*2+4,2*2)</t>
  </si>
  <si>
    <t>-0,8*1,97</t>
  </si>
  <si>
    <t>2,1*(1,62*2+2,05*2-1)</t>
  </si>
  <si>
    <t>2,1*(1,91*2+2,74*2-1)</t>
  </si>
  <si>
    <t>781491001R01</t>
  </si>
  <si>
    <t>5978137</t>
  </si>
  <si>
    <t>Dodávka obkládačka 30x60 keramická</t>
  </si>
  <si>
    <t>54,07*1,15</t>
  </si>
  <si>
    <t>998781201R00</t>
  </si>
  <si>
    <t>Přesun hmot pro obklady keramické, výšky do 6 m</t>
  </si>
  <si>
    <t>783225100R00</t>
  </si>
  <si>
    <t>Nátěr syntetický kovových konstrukcí 2x + 1x email</t>
  </si>
  <si>
    <t xml:space="preserve">zárubně : </t>
  </si>
  <si>
    <t>0,35*(1,97*2+0,8)*2</t>
  </si>
  <si>
    <t>784191101R00</t>
  </si>
  <si>
    <t>Penetrace podkladu univerzální  1x</t>
  </si>
  <si>
    <t>784195112R00</t>
  </si>
  <si>
    <t>Malba Standard, bílá, bez penetrace, 2 x</t>
  </si>
  <si>
    <t xml:space="preserve">strop : </t>
  </si>
  <si>
    <t>17,39</t>
  </si>
  <si>
    <t xml:space="preserve">stěny : </t>
  </si>
  <si>
    <t>11,17</t>
  </si>
  <si>
    <t>2,51*(2,1+1,7)</t>
  </si>
  <si>
    <t>M21-01</t>
  </si>
  <si>
    <t xml:space="preserve">Úprava elektroinstalace </t>
  </si>
  <si>
    <t>979086112R00</t>
  </si>
  <si>
    <t>Nakládání nebo překládání suti a vybouraných hmot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</si>
  <si>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</si>
  <si>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</si>
  <si>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</si>
  <si>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</si>
  <si>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</si>
  <si>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</si>
  <si>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</si>
  <si>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</si>
  <si>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</si>
  <si>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</si>
  <si>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979999999R00</t>
  </si>
  <si>
    <t>Poplatek za recyklaci suť do 10 % příměsí (skup.170107)</t>
  </si>
  <si>
    <t>979093111R00</t>
  </si>
  <si>
    <t>Uložení suti na skládku bez zhutnění</t>
  </si>
  <si>
    <t>SUM</t>
  </si>
  <si>
    <t>Montáž nerezových lišt k obkladům včetně dodávky</t>
  </si>
  <si>
    <t>Umyvadlo, baterie, sifon, zápachová uzávěrka - vše dle soupisu</t>
  </si>
  <si>
    <t>Montáž splachovací nádrže Kombifix podomítkové pro WC</t>
  </si>
  <si>
    <t>Zrcadla</t>
  </si>
  <si>
    <t>D+M deska pod umyvadla, voděodolný materiál 2000*450*36</t>
  </si>
  <si>
    <t>D+M deska pod umyvadla, voděodolný materiál 1900*450*36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</si>
</sst>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7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 wrapText="1"/>
    </xf>
    <xf numFmtId="4" fontId="10" fillId="4" borderId="29" xfId="0" applyNumberFormat="1" applyFont="1" applyFill="1" applyBorder="1" applyAlignment="1">
      <alignment horizontal="center" vertical="center" wrapText="1" shrinkToFit="1"/>
    </xf>
    <xf numFmtId="4" fontId="7" fillId="4" borderId="29" xfId="0" applyNumberFormat="1" applyFont="1" applyFill="1" applyBorder="1" applyAlignment="1">
      <alignment horizontal="center" vertical="center" wrapText="1" shrinkToFit="1"/>
    </xf>
    <xf numFmtId="3" fontId="7" fillId="4" borderId="29" xfId="0" applyNumberFormat="1" applyFont="1" applyFill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8" fillId="0" borderId="30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3" fontId="8" fillId="0" borderId="32" xfId="0" applyNumberFormat="1" applyFont="1" applyBorder="1" applyAlignment="1">
      <alignment vertical="center"/>
    </xf>
    <xf numFmtId="4" fontId="0" fillId="0" borderId="30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2" borderId="36" xfId="0" applyNumberFormat="1" applyFill="1" applyBorder="1" applyAlignment="1">
      <alignment vertical="center" wrapText="1" shrinkToFit="1"/>
    </xf>
    <xf numFmtId="4" fontId="0" fillId="2" borderId="36" xfId="0" applyNumberFormat="1" applyFill="1" applyBorder="1" applyAlignment="1">
      <alignment vertical="center" shrinkToFit="1"/>
    </xf>
    <xf numFmtId="3" fontId="0" fillId="2" borderId="36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7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49" fontId="7" fillId="0" borderId="30" xfId="0" applyNumberFormat="1" applyFont="1" applyBorder="1" applyAlignment="1">
      <alignment vertical="center"/>
    </xf>
    <xf numFmtId="0" fontId="7" fillId="2" borderId="33" xfId="0" applyFont="1" applyFill="1" applyBorder="1" applyAlignment="1">
      <alignment vertical="center"/>
    </xf>
    <xf numFmtId="0" fontId="7" fillId="2" borderId="33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vertical="center" wrapText="1"/>
    </xf>
    <xf numFmtId="164" fontId="7" fillId="0" borderId="32" xfId="0" applyNumberFormat="1" applyFont="1" applyBorder="1" applyAlignment="1">
      <alignment vertical="center"/>
    </xf>
    <xf numFmtId="164" fontId="7" fillId="2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2" xfId="0" applyNumberFormat="1" applyFont="1" applyBorder="1" applyAlignment="1">
      <alignment horizontal="center" vertical="center"/>
    </xf>
    <xf numFmtId="4" fontId="7" fillId="0" borderId="32" xfId="0" applyNumberFormat="1" applyFont="1" applyBorder="1" applyAlignment="1">
      <alignment vertical="center"/>
    </xf>
    <xf numFmtId="4" fontId="7" fillId="2" borderId="36" xfId="0" applyNumberFormat="1" applyFont="1" applyFill="1" applyBorder="1" applyAlignment="1">
      <alignment horizontal="center" vertical="center"/>
    </xf>
    <xf numFmtId="4" fontId="7" fillId="2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3" borderId="0" xfId="0" applyNumberFormat="1" applyFont="1" applyFill="1" applyAlignment="1" applyProtection="1">
      <alignment vertical="top" shrinkToFit="1"/>
      <protection locked="0"/>
    </xf>
    <xf numFmtId="165" fontId="8" fillId="2" borderId="0" xfId="0" applyNumberFormat="1" applyFont="1" applyFill="1" applyAlignment="1">
      <alignment vertical="top" shrinkToFit="1"/>
    </xf>
    <xf numFmtId="4" fontId="8" fillId="2" borderId="0" xfId="0" applyNumberFormat="1" applyFont="1" applyFill="1" applyAlignment="1">
      <alignment vertical="top" shrinkToFit="1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9" fontId="16" fillId="0" borderId="37" xfId="0" applyNumberFormat="1" applyFont="1" applyBorder="1" applyAlignment="1">
      <alignment vertical="top"/>
    </xf>
    <xf numFmtId="0" fontId="16" fillId="0" borderId="37" xfId="0" applyFont="1" applyBorder="1" applyAlignment="1">
      <alignment horizontal="center" vertical="top" shrinkToFit="1"/>
    </xf>
    <xf numFmtId="165" fontId="16" fillId="0" borderId="37" xfId="0" applyNumberFormat="1" applyFont="1" applyBorder="1" applyAlignment="1">
      <alignment vertical="top" shrinkToFit="1"/>
    </xf>
    <xf numFmtId="4" fontId="16" fillId="3" borderId="37" xfId="0" applyNumberFormat="1" applyFont="1" applyFill="1" applyBorder="1" applyAlignment="1" applyProtection="1">
      <alignment vertical="top" shrinkToFit="1"/>
      <protection locked="0"/>
    </xf>
    <xf numFmtId="49" fontId="16" fillId="0" borderId="38" xfId="0" applyNumberFormat="1" applyFont="1" applyBorder="1" applyAlignment="1">
      <alignment vertical="top"/>
    </xf>
    <xf numFmtId="0" fontId="16" fillId="0" borderId="38" xfId="0" applyFont="1" applyBorder="1" applyAlignment="1">
      <alignment horizontal="center" vertical="top" shrinkToFit="1"/>
    </xf>
    <xf numFmtId="165" fontId="16" fillId="0" borderId="38" xfId="0" applyNumberFormat="1" applyFont="1" applyBorder="1" applyAlignment="1">
      <alignment vertical="top" shrinkToFit="1"/>
    </xf>
    <xf numFmtId="4" fontId="16" fillId="3" borderId="38" xfId="0" applyNumberFormat="1" applyFont="1" applyFill="1" applyBorder="1" applyAlignment="1" applyProtection="1">
      <alignment vertical="top" shrinkToFit="1"/>
      <protection locked="0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38" xfId="0" applyNumberFormat="1" applyFont="1" applyBorder="1" applyAlignment="1">
      <alignment horizontal="left" vertical="top" wrapText="1"/>
    </xf>
    <xf numFmtId="49" fontId="16" fillId="0" borderId="37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16" fillId="0" borderId="0" xfId="0" applyNumberFormat="1" applyFont="1" applyBorder="1" applyAlignment="1">
      <alignment vertical="top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4" fontId="16" fillId="0" borderId="0" xfId="0" applyNumberFormat="1" applyFont="1" applyBorder="1" applyAlignment="1">
      <alignment vertical="top" shrinkToFit="1"/>
    </xf>
    <xf numFmtId="49" fontId="16" fillId="0" borderId="34" xfId="0" applyNumberFormat="1" applyFont="1" applyBorder="1" applyAlignment="1">
      <alignment vertical="top"/>
    </xf>
    <xf numFmtId="49" fontId="16" fillId="0" borderId="6" xfId="0" applyNumberFormat="1" applyFont="1" applyBorder="1" applyAlignment="1">
      <alignment vertical="top"/>
    </xf>
    <xf numFmtId="49" fontId="16" fillId="0" borderId="6" xfId="0" applyNumberFormat="1" applyFont="1" applyBorder="1" applyAlignment="1">
      <alignment horizontal="left" vertical="top" wrapText="1"/>
    </xf>
    <xf numFmtId="0" fontId="16" fillId="0" borderId="34" xfId="0" applyFont="1" applyBorder="1" applyAlignment="1">
      <alignment horizontal="center" vertical="top" shrinkToFit="1"/>
    </xf>
    <xf numFmtId="165" fontId="16" fillId="3" borderId="34" xfId="0" applyNumberFormat="1" applyFont="1" applyFill="1" applyBorder="1" applyAlignment="1" applyProtection="1">
      <alignment vertical="top" shrinkToFit="1"/>
      <protection locked="0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3" borderId="39" xfId="0" applyNumberFormat="1" applyFont="1" applyFill="1" applyBorder="1" applyAlignment="1" applyProtection="1">
      <alignment vertical="top" shrinkToFit="1"/>
      <protection locked="0"/>
    </xf>
    <xf numFmtId="165" fontId="16" fillId="0" borderId="34" xfId="0" applyNumberFormat="1" applyFont="1" applyBorder="1" applyAlignment="1">
      <alignment vertical="top" shrinkToFit="1"/>
    </xf>
    <xf numFmtId="49" fontId="16" fillId="0" borderId="34" xfId="0" applyNumberFormat="1" applyFont="1" applyBorder="1" applyAlignment="1">
      <alignment horizontal="left" vertical="top" wrapText="1"/>
    </xf>
    <xf numFmtId="0" fontId="16" fillId="0" borderId="26" xfId="0" applyFont="1" applyBorder="1"/>
    <xf numFmtId="0" fontId="0" fillId="4" borderId="35" xfId="0" applyFill="1" applyBorder="1" applyAlignment="1">
      <alignment wrapText="1"/>
    </xf>
    <xf numFmtId="0" fontId="0" fillId="4" borderId="41" xfId="0" applyFill="1" applyBorder="1"/>
    <xf numFmtId="49" fontId="0" fillId="4" borderId="42" xfId="0" applyNumberFormat="1" applyFill="1" applyBorder="1"/>
    <xf numFmtId="0" fontId="0" fillId="4" borderId="42" xfId="0" applyFill="1" applyBorder="1" applyAlignment="1">
      <alignment horizontal="center"/>
    </xf>
    <xf numFmtId="0" fontId="0" fillId="4" borderId="42" xfId="0" applyFill="1" applyBorder="1"/>
    <xf numFmtId="0" fontId="0" fillId="4" borderId="43" xfId="0" applyFill="1" applyBorder="1"/>
    <xf numFmtId="0" fontId="0" fillId="4" borderId="44" xfId="0" applyFill="1" applyBorder="1"/>
    <xf numFmtId="0" fontId="0" fillId="0" borderId="1" xfId="0" applyBorder="1" applyAlignment="1">
      <alignment vertical="top"/>
    </xf>
    <xf numFmtId="49" fontId="0" fillId="0" borderId="0" xfId="0" applyNumberFormat="1" applyBorder="1" applyAlignment="1">
      <alignment vertical="top"/>
    </xf>
    <xf numFmtId="0" fontId="0" fillId="0" borderId="0" xfId="0" applyBorder="1" applyAlignment="1">
      <alignment horizontal="center" vertical="top"/>
    </xf>
    <xf numFmtId="165" fontId="0" fillId="0" borderId="0" xfId="0" applyNumberFormat="1" applyBorder="1" applyAlignment="1">
      <alignment vertical="top"/>
    </xf>
    <xf numFmtId="4" fontId="0" fillId="0" borderId="0" xfId="0" applyNumberFormat="1" applyBorder="1" applyAlignment="1">
      <alignment vertical="top"/>
    </xf>
    <xf numFmtId="4" fontId="0" fillId="0" borderId="2" xfId="0" applyNumberFormat="1" applyBorder="1" applyAlignment="1">
      <alignment vertical="top"/>
    </xf>
    <xf numFmtId="0" fontId="8" fillId="2" borderId="17" xfId="0" applyFont="1" applyFill="1" applyBorder="1" applyAlignment="1">
      <alignment vertical="top"/>
    </xf>
    <xf numFmtId="4" fontId="8" fillId="2" borderId="19" xfId="0" applyNumberFormat="1" applyFont="1" applyFill="1" applyBorder="1" applyAlignment="1">
      <alignment vertical="top" shrinkToFit="1"/>
    </xf>
    <xf numFmtId="0" fontId="16" fillId="0" borderId="45" xfId="0" applyFont="1" applyBorder="1" applyAlignment="1">
      <alignment vertical="top"/>
    </xf>
    <xf numFmtId="4" fontId="16" fillId="0" borderId="46" xfId="0" applyNumberFormat="1" applyFont="1" applyBorder="1" applyAlignment="1">
      <alignment vertical="top" shrinkToFit="1"/>
    </xf>
    <xf numFmtId="0" fontId="16" fillId="0" borderId="47" xfId="0" applyFont="1" applyBorder="1" applyAlignment="1">
      <alignment vertical="top"/>
    </xf>
    <xf numFmtId="4" fontId="16" fillId="0" borderId="48" xfId="0" applyNumberFormat="1" applyFont="1" applyBorder="1" applyAlignment="1">
      <alignment vertical="top" shrinkToFit="1"/>
    </xf>
    <xf numFmtId="0" fontId="16" fillId="0" borderId="1" xfId="0" applyFont="1" applyBorder="1" applyAlignment="1">
      <alignment vertical="top"/>
    </xf>
    <xf numFmtId="165" fontId="17" fillId="0" borderId="0" xfId="0" quotePrefix="1" applyNumberFormat="1" applyFont="1" applyBorder="1" applyAlignment="1">
      <alignment horizontal="left" vertical="top" wrapTex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16" fillId="0" borderId="2" xfId="0" applyNumberFormat="1" applyFont="1" applyBorder="1" applyAlignment="1">
      <alignment vertical="top" shrinkToFit="1"/>
    </xf>
    <xf numFmtId="165" fontId="16" fillId="3" borderId="0" xfId="0" applyNumberFormat="1" applyFont="1" applyFill="1" applyBorder="1" applyAlignment="1" applyProtection="1">
      <alignment vertical="top" shrinkToFit="1"/>
      <protection locked="0"/>
    </xf>
    <xf numFmtId="0" fontId="16" fillId="0" borderId="14" xfId="0" applyFont="1" applyBorder="1" applyAlignment="1">
      <alignment vertical="top"/>
    </xf>
    <xf numFmtId="0" fontId="0" fillId="0" borderId="14" xfId="0" applyBorder="1" applyAlignment="1">
      <alignment vertical="top"/>
    </xf>
    <xf numFmtId="49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0" fillId="0" borderId="2" xfId="0" applyBorder="1" applyAlignment="1">
      <alignment vertical="top"/>
    </xf>
    <xf numFmtId="0" fontId="8" fillId="2" borderId="49" xfId="0" applyFont="1" applyFill="1" applyBorder="1" applyAlignment="1">
      <alignment vertical="top"/>
    </xf>
    <xf numFmtId="49" fontId="8" fillId="2" borderId="50" xfId="0" applyNumberFormat="1" applyFont="1" applyFill="1" applyBorder="1" applyAlignment="1">
      <alignment vertical="top"/>
    </xf>
    <xf numFmtId="49" fontId="8" fillId="2" borderId="50" xfId="0" applyNumberFormat="1" applyFont="1" applyFill="1" applyBorder="1" applyAlignment="1">
      <alignment horizontal="left" vertical="top" wrapText="1"/>
    </xf>
    <xf numFmtId="0" fontId="8" fillId="2" borderId="50" xfId="0" applyFont="1" applyFill="1" applyBorder="1" applyAlignment="1">
      <alignment horizontal="center" vertical="top"/>
    </xf>
    <xf numFmtId="0" fontId="8" fillId="2" borderId="50" xfId="0" applyFont="1" applyFill="1" applyBorder="1" applyAlignment="1">
      <alignment vertical="top"/>
    </xf>
    <xf numFmtId="4" fontId="8" fillId="2" borderId="51" xfId="0" applyNumberFormat="1" applyFont="1" applyFill="1" applyBorder="1" applyAlignment="1">
      <alignment vertical="top" shrinkToFi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1" xfId="0" applyNumberFormat="1" applyBorder="1" applyAlignment="1">
      <alignment vertical="center" wrapText="1"/>
    </xf>
    <xf numFmtId="4" fontId="8" fillId="0" borderId="31" xfId="0" applyNumberFormat="1" applyFont="1" applyBorder="1" applyAlignment="1">
      <alignment vertical="center" wrapText="1"/>
    </xf>
    <xf numFmtId="4" fontId="0" fillId="2" borderId="33" xfId="0" applyNumberFormat="1" applyFill="1" applyBorder="1" applyAlignment="1">
      <alignment vertical="center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9" fontId="7" fillId="0" borderId="30" xfId="0" applyNumberFormat="1" applyFont="1" applyBorder="1" applyAlignment="1">
      <alignment vertical="center" wrapText="1"/>
    </xf>
    <xf numFmtId="49" fontId="7" fillId="0" borderId="31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starezsport.cz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72"/>
  <sheetViews>
    <sheetView showGridLines="0" tabSelected="1" topLeftCell="B1" zoomScaleNormal="100" zoomScaleSheetLayoutView="75" workbookViewId="0">
      <selection activeCell="F44" sqref="F4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5703125" style="52" customWidth="1"/>
    <col min="6" max="6" width="11.5703125" customWidth="1"/>
    <col min="7" max="9" width="13" customWidth="1"/>
    <col min="10" max="10" width="5.5703125" customWidth="1"/>
    <col min="11" max="11" width="4.42578125" customWidth="1"/>
    <col min="12" max="15" width="10.5703125" customWidth="1"/>
  </cols>
  <sheetData>
    <row r="1" spans="1:15" ht="33.75" customHeight="1" x14ac:dyDescent="0.2">
      <c r="A1" s="47" t="s">
        <v>38</v>
      </c>
      <c r="B1" s="219" t="s">
        <v>4</v>
      </c>
      <c r="C1" s="220"/>
      <c r="D1" s="220"/>
      <c r="E1" s="220"/>
      <c r="F1" s="220"/>
      <c r="G1" s="220"/>
      <c r="H1" s="220"/>
      <c r="I1" s="220"/>
      <c r="J1" s="221"/>
    </row>
    <row r="2" spans="1:15" ht="36" customHeight="1" x14ac:dyDescent="0.2">
      <c r="A2" s="2"/>
      <c r="B2" s="77" t="s">
        <v>24</v>
      </c>
      <c r="C2" s="78"/>
      <c r="D2" s="79" t="s">
        <v>45</v>
      </c>
      <c r="E2" s="228" t="s">
        <v>42</v>
      </c>
      <c r="F2" s="229"/>
      <c r="G2" s="229"/>
      <c r="H2" s="229"/>
      <c r="I2" s="229"/>
      <c r="J2" s="230"/>
      <c r="O2" s="1"/>
    </row>
    <row r="3" spans="1:15" ht="27" customHeight="1" x14ac:dyDescent="0.2">
      <c r="A3" s="2"/>
      <c r="B3" s="80" t="s">
        <v>43</v>
      </c>
      <c r="C3" s="78"/>
      <c r="D3" s="81" t="s">
        <v>41</v>
      </c>
      <c r="E3" s="231" t="s">
        <v>42</v>
      </c>
      <c r="F3" s="232"/>
      <c r="G3" s="232"/>
      <c r="H3" s="232"/>
      <c r="I3" s="232"/>
      <c r="J3" s="233"/>
    </row>
    <row r="4" spans="1:15" ht="23.25" customHeight="1" x14ac:dyDescent="0.2">
      <c r="A4" s="76">
        <v>1425</v>
      </c>
      <c r="B4" s="82" t="s">
        <v>44</v>
      </c>
      <c r="C4" s="83"/>
      <c r="D4" s="84" t="s">
        <v>41</v>
      </c>
      <c r="E4" s="241" t="s">
        <v>42</v>
      </c>
      <c r="F4" s="242"/>
      <c r="G4" s="242"/>
      <c r="H4" s="242"/>
      <c r="I4" s="242"/>
      <c r="J4" s="243"/>
    </row>
    <row r="5" spans="1:15" ht="24" customHeight="1" x14ac:dyDescent="0.2">
      <c r="A5" s="2"/>
      <c r="B5" s="31" t="s">
        <v>23</v>
      </c>
      <c r="D5" s="246"/>
      <c r="E5" s="247"/>
      <c r="F5" s="247"/>
      <c r="G5" s="247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48"/>
      <c r="E6" s="249"/>
      <c r="F6" s="249"/>
      <c r="G6" s="249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50"/>
      <c r="F7" s="251"/>
      <c r="G7" s="251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5"/>
      <c r="E11" s="235"/>
      <c r="F11" s="235"/>
      <c r="G11" s="235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40"/>
      <c r="E12" s="240"/>
      <c r="F12" s="240"/>
      <c r="G12" s="240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44"/>
      <c r="F13" s="245"/>
      <c r="G13" s="245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4"/>
      <c r="F15" s="234"/>
      <c r="G15" s="236"/>
      <c r="H15" s="236"/>
      <c r="I15" s="236" t="s">
        <v>31</v>
      </c>
      <c r="J15" s="237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25"/>
      <c r="F16" s="226"/>
      <c r="G16" s="225"/>
      <c r="H16" s="226"/>
      <c r="I16" s="225">
        <f>SUMIF(F49:F68,A16,I49:I68)+SUMIF(F49:F68,"PSU",I49:I68)</f>
        <v>0</v>
      </c>
      <c r="J16" s="227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25"/>
      <c r="F17" s="226"/>
      <c r="G17" s="225"/>
      <c r="H17" s="226"/>
      <c r="I17" s="225">
        <f>SUMIF(F49:F68,A17,I49:I68)</f>
        <v>0</v>
      </c>
      <c r="J17" s="227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25"/>
      <c r="F18" s="226"/>
      <c r="G18" s="225"/>
      <c r="H18" s="226"/>
      <c r="I18" s="225">
        <f>SUMIF(F49:F68,A18,I49:I68)</f>
        <v>0</v>
      </c>
      <c r="J18" s="227"/>
    </row>
    <row r="19" spans="1:10" ht="23.25" customHeight="1" x14ac:dyDescent="0.2">
      <c r="A19" s="139" t="s">
        <v>91</v>
      </c>
      <c r="B19" s="38" t="s">
        <v>29</v>
      </c>
      <c r="C19" s="62"/>
      <c r="D19" s="63"/>
      <c r="E19" s="225"/>
      <c r="F19" s="226"/>
      <c r="G19" s="225"/>
      <c r="H19" s="226"/>
      <c r="I19" s="225">
        <f>SUMIF(F49:F68,A19,I49:I68)</f>
        <v>0</v>
      </c>
      <c r="J19" s="227"/>
    </row>
    <row r="20" spans="1:10" ht="23.25" customHeight="1" x14ac:dyDescent="0.2">
      <c r="A20" s="139" t="s">
        <v>92</v>
      </c>
      <c r="B20" s="38" t="s">
        <v>30</v>
      </c>
      <c r="C20" s="62"/>
      <c r="D20" s="63"/>
      <c r="E20" s="225"/>
      <c r="F20" s="226"/>
      <c r="G20" s="225"/>
      <c r="H20" s="226"/>
      <c r="I20" s="225">
        <f>SUMIF(F49:F68,A20,I49:I68)</f>
        <v>0</v>
      </c>
      <c r="J20" s="227"/>
    </row>
    <row r="21" spans="1:10" ht="23.25" customHeight="1" x14ac:dyDescent="0.2">
      <c r="A21" s="2"/>
      <c r="B21" s="48" t="s">
        <v>31</v>
      </c>
      <c r="C21" s="64"/>
      <c r="D21" s="65"/>
      <c r="E21" s="238"/>
      <c r="F21" s="239"/>
      <c r="G21" s="238"/>
      <c r="H21" s="239"/>
      <c r="I21" s="238">
        <f>SUM(I16:J20)</f>
        <v>0</v>
      </c>
      <c r="J21" s="257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55">
        <f>ZakladDPHSniVypocet</f>
        <v>0</v>
      </c>
      <c r="H23" s="256"/>
      <c r="I23" s="25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53">
        <f>A23</f>
        <v>0</v>
      </c>
      <c r="H24" s="254"/>
      <c r="I24" s="25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55">
        <f>ZakladDPHZaklVypocet</f>
        <v>0</v>
      </c>
      <c r="H25" s="256"/>
      <c r="I25" s="25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2">
        <f>A25</f>
        <v>0</v>
      </c>
      <c r="H26" s="223"/>
      <c r="I26" s="22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24">
        <f>CenaCelkem-(ZakladDPHSni+DPHSni+ZakladDPHZakl+DPHZakl)</f>
        <v>0</v>
      </c>
      <c r="H27" s="224"/>
      <c r="I27" s="224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59">
        <f>ZakladDPHSniVypocet+ZakladDPHZaklVypocet</f>
        <v>0</v>
      </c>
      <c r="H28" s="259"/>
      <c r="I28" s="259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58">
        <f>A27</f>
        <v>0</v>
      </c>
      <c r="H29" s="258"/>
      <c r="I29" s="258"/>
      <c r="J29" s="119" t="s">
        <v>48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60"/>
      <c r="E34" s="261"/>
      <c r="G34" s="262"/>
      <c r="H34" s="263"/>
      <c r="I34" s="263"/>
      <c r="J34" s="25"/>
    </row>
    <row r="35" spans="1:10" ht="12.75" customHeight="1" x14ac:dyDescent="0.2">
      <c r="A35" s="2"/>
      <c r="B35" s="2"/>
      <c r="D35" s="252" t="s">
        <v>2</v>
      </c>
      <c r="E35" s="25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46</v>
      </c>
      <c r="C39" s="264"/>
      <c r="D39" s="264"/>
      <c r="E39" s="264"/>
      <c r="F39" s="99">
        <f>'01 01 Pol'!AE235</f>
        <v>0</v>
      </c>
      <c r="G39" s="100">
        <f>'01 01 Pol'!AF235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>
        <v>2</v>
      </c>
      <c r="B40" s="103" t="s">
        <v>41</v>
      </c>
      <c r="C40" s="265" t="s">
        <v>42</v>
      </c>
      <c r="D40" s="265"/>
      <c r="E40" s="265"/>
      <c r="F40" s="104">
        <f>'01 01 Pol'!AE235</f>
        <v>0</v>
      </c>
      <c r="G40" s="105">
        <f>'01 01 Pol'!AF235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hidden="1" customHeight="1" x14ac:dyDescent="0.2">
      <c r="A41" s="88">
        <v>3</v>
      </c>
      <c r="B41" s="107" t="s">
        <v>41</v>
      </c>
      <c r="C41" s="264" t="s">
        <v>42</v>
      </c>
      <c r="D41" s="264"/>
      <c r="E41" s="264"/>
      <c r="F41" s="108">
        <f>'01 01 Pol'!AE235</f>
        <v>0</v>
      </c>
      <c r="G41" s="101">
        <f>'01 01 Pol'!AF235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hidden="1" customHeight="1" x14ac:dyDescent="0.2">
      <c r="A42" s="88"/>
      <c r="B42" s="266" t="s">
        <v>47</v>
      </c>
      <c r="C42" s="267"/>
      <c r="D42" s="267"/>
      <c r="E42" s="268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6" spans="1:10" ht="15.75" x14ac:dyDescent="0.25">
      <c r="B46" s="120" t="s">
        <v>49</v>
      </c>
    </row>
    <row r="48" spans="1:10" ht="25.5" customHeight="1" x14ac:dyDescent="0.2">
      <c r="A48" s="122"/>
      <c r="B48" s="125" t="s">
        <v>18</v>
      </c>
      <c r="C48" s="125" t="s">
        <v>6</v>
      </c>
      <c r="D48" s="126"/>
      <c r="E48" s="126"/>
      <c r="F48" s="127" t="s">
        <v>50</v>
      </c>
      <c r="G48" s="127"/>
      <c r="H48" s="127"/>
      <c r="I48" s="127" t="s">
        <v>31</v>
      </c>
      <c r="J48" s="127" t="s">
        <v>0</v>
      </c>
    </row>
    <row r="49" spans="1:10" ht="36.75" customHeight="1" x14ac:dyDescent="0.2">
      <c r="A49" s="123"/>
      <c r="B49" s="128" t="s">
        <v>51</v>
      </c>
      <c r="C49" s="269" t="s">
        <v>30</v>
      </c>
      <c r="D49" s="270"/>
      <c r="E49" s="270"/>
      <c r="F49" s="135" t="s">
        <v>26</v>
      </c>
      <c r="G49" s="136"/>
      <c r="H49" s="136"/>
      <c r="I49" s="136">
        <f>'01 01 Pol'!G8</f>
        <v>0</v>
      </c>
      <c r="J49" s="132" t="str">
        <f>IF(I69=0,"",I49/I69*100)</f>
        <v/>
      </c>
    </row>
    <row r="50" spans="1:10" ht="36.75" customHeight="1" x14ac:dyDescent="0.2">
      <c r="A50" s="123"/>
      <c r="B50" s="128" t="s">
        <v>52</v>
      </c>
      <c r="C50" s="269" t="s">
        <v>53</v>
      </c>
      <c r="D50" s="270"/>
      <c r="E50" s="270"/>
      <c r="F50" s="135" t="s">
        <v>26</v>
      </c>
      <c r="G50" s="136"/>
      <c r="H50" s="136"/>
      <c r="I50" s="136">
        <f>'01 01 Pol'!G10</f>
        <v>0</v>
      </c>
      <c r="J50" s="132" t="str">
        <f>IF(I69=0,"",I50/I69*100)</f>
        <v/>
      </c>
    </row>
    <row r="51" spans="1:10" ht="36.75" customHeight="1" x14ac:dyDescent="0.2">
      <c r="A51" s="123"/>
      <c r="B51" s="128" t="s">
        <v>54</v>
      </c>
      <c r="C51" s="269" t="s">
        <v>55</v>
      </c>
      <c r="D51" s="270"/>
      <c r="E51" s="270"/>
      <c r="F51" s="135" t="s">
        <v>26</v>
      </c>
      <c r="G51" s="136"/>
      <c r="H51" s="136"/>
      <c r="I51" s="136">
        <f>'01 01 Pol'!G14</f>
        <v>0</v>
      </c>
      <c r="J51" s="132" t="str">
        <f>IF(I69=0,"",I51/I69*100)</f>
        <v/>
      </c>
    </row>
    <row r="52" spans="1:10" ht="36.75" customHeight="1" x14ac:dyDescent="0.2">
      <c r="A52" s="123"/>
      <c r="B52" s="128" t="s">
        <v>56</v>
      </c>
      <c r="C52" s="269" t="s">
        <v>57</v>
      </c>
      <c r="D52" s="270"/>
      <c r="E52" s="270"/>
      <c r="F52" s="135" t="s">
        <v>26</v>
      </c>
      <c r="G52" s="136"/>
      <c r="H52" s="136"/>
      <c r="I52" s="136">
        <f>'01 01 Pol'!G16</f>
        <v>0</v>
      </c>
      <c r="J52" s="132" t="str">
        <f>IF(I69=0,"",I52/I69*100)</f>
        <v/>
      </c>
    </row>
    <row r="53" spans="1:10" ht="36.75" customHeight="1" x14ac:dyDescent="0.2">
      <c r="A53" s="123"/>
      <c r="B53" s="128" t="s">
        <v>58</v>
      </c>
      <c r="C53" s="269" t="s">
        <v>59</v>
      </c>
      <c r="D53" s="270"/>
      <c r="E53" s="270"/>
      <c r="F53" s="135" t="s">
        <v>26</v>
      </c>
      <c r="G53" s="136"/>
      <c r="H53" s="136"/>
      <c r="I53" s="136">
        <f>'01 01 Pol'!G34</f>
        <v>0</v>
      </c>
      <c r="J53" s="132" t="str">
        <f>IF(I69=0,"",I53/I69*100)</f>
        <v/>
      </c>
    </row>
    <row r="54" spans="1:10" ht="36.75" customHeight="1" x14ac:dyDescent="0.2">
      <c r="A54" s="123"/>
      <c r="B54" s="128" t="s">
        <v>60</v>
      </c>
      <c r="C54" s="269" t="s">
        <v>61</v>
      </c>
      <c r="D54" s="270"/>
      <c r="E54" s="270"/>
      <c r="F54" s="135" t="s">
        <v>26</v>
      </c>
      <c r="G54" s="136"/>
      <c r="H54" s="136"/>
      <c r="I54" s="136">
        <f>'01 01 Pol'!G49</f>
        <v>0</v>
      </c>
      <c r="J54" s="132" t="str">
        <f>IF(I69=0,"",I54/I69*100)</f>
        <v/>
      </c>
    </row>
    <row r="55" spans="1:10" ht="36.75" customHeight="1" x14ac:dyDescent="0.2">
      <c r="A55" s="123"/>
      <c r="B55" s="128" t="s">
        <v>62</v>
      </c>
      <c r="C55" s="269" t="s">
        <v>63</v>
      </c>
      <c r="D55" s="270"/>
      <c r="E55" s="270"/>
      <c r="F55" s="135" t="s">
        <v>26</v>
      </c>
      <c r="G55" s="136"/>
      <c r="H55" s="136"/>
      <c r="I55" s="136">
        <f>'01 01 Pol'!G51</f>
        <v>0</v>
      </c>
      <c r="J55" s="132" t="str">
        <f>IF(I69=0,"",I55/I69*100)</f>
        <v/>
      </c>
    </row>
    <row r="56" spans="1:10" ht="36.75" customHeight="1" x14ac:dyDescent="0.2">
      <c r="A56" s="123"/>
      <c r="B56" s="128" t="s">
        <v>64</v>
      </c>
      <c r="C56" s="269" t="s">
        <v>65</v>
      </c>
      <c r="D56" s="270"/>
      <c r="E56" s="270"/>
      <c r="F56" s="135" t="s">
        <v>26</v>
      </c>
      <c r="G56" s="136"/>
      <c r="H56" s="136"/>
      <c r="I56" s="136">
        <f>'01 01 Pol'!G59</f>
        <v>0</v>
      </c>
      <c r="J56" s="132" t="str">
        <f>IF(I69=0,"",I56/I69*100)</f>
        <v/>
      </c>
    </row>
    <row r="57" spans="1:10" ht="36.75" customHeight="1" x14ac:dyDescent="0.2">
      <c r="A57" s="123"/>
      <c r="B57" s="128" t="s">
        <v>66</v>
      </c>
      <c r="C57" s="269" t="s">
        <v>67</v>
      </c>
      <c r="D57" s="270"/>
      <c r="E57" s="270"/>
      <c r="F57" s="135" t="s">
        <v>26</v>
      </c>
      <c r="G57" s="136"/>
      <c r="H57" s="136"/>
      <c r="I57" s="136">
        <f>'01 01 Pol'!G61</f>
        <v>0</v>
      </c>
      <c r="J57" s="132" t="str">
        <f>IF(I69=0,"",I57/I69*100)</f>
        <v/>
      </c>
    </row>
    <row r="58" spans="1:10" ht="36.75" customHeight="1" x14ac:dyDescent="0.2">
      <c r="A58" s="123"/>
      <c r="B58" s="128" t="s">
        <v>68</v>
      </c>
      <c r="C58" s="269" t="s">
        <v>69</v>
      </c>
      <c r="D58" s="270"/>
      <c r="E58" s="270"/>
      <c r="F58" s="135" t="s">
        <v>26</v>
      </c>
      <c r="G58" s="136"/>
      <c r="H58" s="136"/>
      <c r="I58" s="136">
        <f>'01 01 Pol'!G145</f>
        <v>0</v>
      </c>
      <c r="J58" s="132" t="str">
        <f>IF(I69=0,"",I58/I69*100)</f>
        <v/>
      </c>
    </row>
    <row r="59" spans="1:10" ht="36.75" customHeight="1" x14ac:dyDescent="0.2">
      <c r="A59" s="123"/>
      <c r="B59" s="128" t="s">
        <v>70</v>
      </c>
      <c r="C59" s="269" t="s">
        <v>71</v>
      </c>
      <c r="D59" s="270"/>
      <c r="E59" s="270"/>
      <c r="F59" s="135" t="s">
        <v>27</v>
      </c>
      <c r="G59" s="136"/>
      <c r="H59" s="136"/>
      <c r="I59" s="136">
        <f>'01 01 Pol'!G147</f>
        <v>0</v>
      </c>
      <c r="J59" s="132" t="str">
        <f>IF(I69=0,"",I59/I69*100)</f>
        <v/>
      </c>
    </row>
    <row r="60" spans="1:10" ht="36.75" customHeight="1" x14ac:dyDescent="0.2">
      <c r="A60" s="123"/>
      <c r="B60" s="128" t="s">
        <v>72</v>
      </c>
      <c r="C60" s="269" t="s">
        <v>73</v>
      </c>
      <c r="D60" s="270"/>
      <c r="E60" s="270"/>
      <c r="F60" s="135" t="s">
        <v>27</v>
      </c>
      <c r="G60" s="136"/>
      <c r="H60" s="136"/>
      <c r="I60" s="136">
        <f>'01 01 Pol'!G161</f>
        <v>0</v>
      </c>
      <c r="J60" s="132" t="str">
        <f>IF(I69=0,"",I60/I69*100)</f>
        <v/>
      </c>
    </row>
    <row r="61" spans="1:10" ht="36.75" customHeight="1" x14ac:dyDescent="0.2">
      <c r="A61" s="123"/>
      <c r="B61" s="128" t="s">
        <v>74</v>
      </c>
      <c r="C61" s="269" t="s">
        <v>75</v>
      </c>
      <c r="D61" s="270"/>
      <c r="E61" s="270"/>
      <c r="F61" s="135" t="s">
        <v>27</v>
      </c>
      <c r="G61" s="136"/>
      <c r="H61" s="136"/>
      <c r="I61" s="136">
        <f>'01 01 Pol'!G172</f>
        <v>0</v>
      </c>
      <c r="J61" s="132" t="str">
        <f>IF(I69=0,"",I61/I69*100)</f>
        <v/>
      </c>
    </row>
    <row r="62" spans="1:10" ht="36.75" customHeight="1" x14ac:dyDescent="0.2">
      <c r="A62" s="123"/>
      <c r="B62" s="128" t="s">
        <v>76</v>
      </c>
      <c r="C62" s="269" t="s">
        <v>77</v>
      </c>
      <c r="D62" s="270"/>
      <c r="E62" s="270"/>
      <c r="F62" s="135" t="s">
        <v>27</v>
      </c>
      <c r="G62" s="136"/>
      <c r="H62" s="136"/>
      <c r="I62" s="136">
        <f>'01 01 Pol'!G180</f>
        <v>0</v>
      </c>
      <c r="J62" s="132" t="str">
        <f>IF(I69=0,"",I62/I69*100)</f>
        <v/>
      </c>
    </row>
    <row r="63" spans="1:10" ht="36.75" customHeight="1" x14ac:dyDescent="0.2">
      <c r="A63" s="123"/>
      <c r="B63" s="128" t="s">
        <v>78</v>
      </c>
      <c r="C63" s="269" t="s">
        <v>79</v>
      </c>
      <c r="D63" s="270"/>
      <c r="E63" s="270"/>
      <c r="F63" s="135" t="s">
        <v>27</v>
      </c>
      <c r="G63" s="136"/>
      <c r="H63" s="136"/>
      <c r="I63" s="136">
        <f>'01 01 Pol'!G186</f>
        <v>0</v>
      </c>
      <c r="J63" s="132" t="str">
        <f>IF(I69=0,"",I63/I69*100)</f>
        <v/>
      </c>
    </row>
    <row r="64" spans="1:10" ht="36.75" customHeight="1" x14ac:dyDescent="0.2">
      <c r="A64" s="123"/>
      <c r="B64" s="128" t="s">
        <v>80</v>
      </c>
      <c r="C64" s="269" t="s">
        <v>81</v>
      </c>
      <c r="D64" s="270"/>
      <c r="E64" s="270"/>
      <c r="F64" s="135" t="s">
        <v>27</v>
      </c>
      <c r="G64" s="136"/>
      <c r="H64" s="136"/>
      <c r="I64" s="136">
        <f>'01 01 Pol'!G197</f>
        <v>0</v>
      </c>
      <c r="J64" s="132" t="str">
        <f>IF(I69=0,"",I64/I69*100)</f>
        <v/>
      </c>
    </row>
    <row r="65" spans="1:10" ht="36.75" customHeight="1" x14ac:dyDescent="0.2">
      <c r="A65" s="123"/>
      <c r="B65" s="128" t="s">
        <v>82</v>
      </c>
      <c r="C65" s="269" t="s">
        <v>83</v>
      </c>
      <c r="D65" s="270"/>
      <c r="E65" s="270"/>
      <c r="F65" s="135" t="s">
        <v>27</v>
      </c>
      <c r="G65" s="136"/>
      <c r="H65" s="136"/>
      <c r="I65" s="136">
        <f>'01 01 Pol'!G211</f>
        <v>0</v>
      </c>
      <c r="J65" s="132" t="str">
        <f>IF(I69=0,"",I65/I69*100)</f>
        <v/>
      </c>
    </row>
    <row r="66" spans="1:10" ht="36.75" customHeight="1" x14ac:dyDescent="0.2">
      <c r="A66" s="123"/>
      <c r="B66" s="128" t="s">
        <v>84</v>
      </c>
      <c r="C66" s="269" t="s">
        <v>85</v>
      </c>
      <c r="D66" s="270"/>
      <c r="E66" s="270"/>
      <c r="F66" s="135" t="s">
        <v>27</v>
      </c>
      <c r="G66" s="136"/>
      <c r="H66" s="136"/>
      <c r="I66" s="136">
        <f>'01 01 Pol'!G215</f>
        <v>0</v>
      </c>
      <c r="J66" s="132" t="str">
        <f>IF(I69=0,"",I66/I69*100)</f>
        <v/>
      </c>
    </row>
    <row r="67" spans="1:10" ht="36.75" customHeight="1" x14ac:dyDescent="0.2">
      <c r="A67" s="123"/>
      <c r="B67" s="128" t="s">
        <v>86</v>
      </c>
      <c r="C67" s="269" t="s">
        <v>87</v>
      </c>
      <c r="D67" s="270"/>
      <c r="E67" s="270"/>
      <c r="F67" s="135" t="s">
        <v>28</v>
      </c>
      <c r="G67" s="136"/>
      <c r="H67" s="136"/>
      <c r="I67" s="136">
        <f>'01 01 Pol'!G224</f>
        <v>0</v>
      </c>
      <c r="J67" s="132" t="str">
        <f>IF(I69=0,"",I67/I69*100)</f>
        <v/>
      </c>
    </row>
    <row r="68" spans="1:10" ht="36.75" customHeight="1" x14ac:dyDescent="0.2">
      <c r="A68" s="123"/>
      <c r="B68" s="128" t="s">
        <v>88</v>
      </c>
      <c r="C68" s="269" t="s">
        <v>89</v>
      </c>
      <c r="D68" s="270"/>
      <c r="E68" s="270"/>
      <c r="F68" s="135" t="s">
        <v>90</v>
      </c>
      <c r="G68" s="136"/>
      <c r="H68" s="136"/>
      <c r="I68" s="136">
        <f>'01 01 Pol'!G226</f>
        <v>0</v>
      </c>
      <c r="J68" s="132" t="str">
        <f>IF(I69=0,"",I68/I69*100)</f>
        <v/>
      </c>
    </row>
    <row r="69" spans="1:10" ht="25.5" customHeight="1" x14ac:dyDescent="0.2">
      <c r="A69" s="124"/>
      <c r="B69" s="129" t="s">
        <v>1</v>
      </c>
      <c r="C69" s="130"/>
      <c r="D69" s="131"/>
      <c r="E69" s="131"/>
      <c r="F69" s="137"/>
      <c r="G69" s="138"/>
      <c r="H69" s="138"/>
      <c r="I69" s="138">
        <f>SUM(I49:I68)</f>
        <v>0</v>
      </c>
      <c r="J69" s="133">
        <f>SUM(J49:J68)</f>
        <v>0</v>
      </c>
    </row>
    <row r="70" spans="1:10" x14ac:dyDescent="0.2">
      <c r="F70" s="87"/>
      <c r="G70" s="87"/>
      <c r="H70" s="87"/>
      <c r="I70" s="87"/>
      <c r="J70" s="134"/>
    </row>
    <row r="71" spans="1:10" x14ac:dyDescent="0.2">
      <c r="F71" s="87"/>
      <c r="G71" s="87"/>
      <c r="H71" s="87"/>
      <c r="I71" s="87"/>
      <c r="J71" s="134"/>
    </row>
    <row r="72" spans="1:10" x14ac:dyDescent="0.2">
      <c r="F72" s="87"/>
      <c r="G72" s="87"/>
      <c r="H72" s="87"/>
      <c r="I72" s="87"/>
      <c r="J72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C65:E65"/>
    <mergeCell ref="C66:E66"/>
    <mergeCell ref="C67:E67"/>
    <mergeCell ref="C68:E68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42578125" style="3" customWidth="1"/>
    <col min="2" max="2" width="14.42578125" style="3" customWidth="1"/>
    <col min="3" max="3" width="38.425781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5703125" style="3" customWidth="1"/>
    <col min="8" max="16384" width="9.140625" style="3"/>
  </cols>
  <sheetData>
    <row r="1" spans="1:7" ht="15.75" x14ac:dyDescent="0.2">
      <c r="A1" s="271" t="s">
        <v>7</v>
      </c>
      <c r="B1" s="271"/>
      <c r="C1" s="272"/>
      <c r="D1" s="271"/>
      <c r="E1" s="271"/>
      <c r="F1" s="271"/>
      <c r="G1" s="271"/>
    </row>
    <row r="2" spans="1:7" ht="24.95" customHeight="1" x14ac:dyDescent="0.2">
      <c r="A2" s="50" t="s">
        <v>8</v>
      </c>
      <c r="B2" s="49"/>
      <c r="C2" s="273"/>
      <c r="D2" s="273"/>
      <c r="E2" s="273"/>
      <c r="F2" s="273"/>
      <c r="G2" s="274"/>
    </row>
    <row r="3" spans="1:7" ht="24.95" customHeight="1" x14ac:dyDescent="0.2">
      <c r="A3" s="50" t="s">
        <v>9</v>
      </c>
      <c r="B3" s="49"/>
      <c r="C3" s="273"/>
      <c r="D3" s="273"/>
      <c r="E3" s="273"/>
      <c r="F3" s="273"/>
      <c r="G3" s="274"/>
    </row>
    <row r="4" spans="1:7" ht="24.95" customHeight="1" x14ac:dyDescent="0.2">
      <c r="A4" s="50" t="s">
        <v>10</v>
      </c>
      <c r="B4" s="49"/>
      <c r="C4" s="273"/>
      <c r="D4" s="273"/>
      <c r="E4" s="273"/>
      <c r="F4" s="273"/>
      <c r="G4" s="27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4992"/>
  <sheetViews>
    <sheetView zoomScale="140" zoomScaleNormal="140" workbookViewId="0">
      <pane ySplit="7" topLeftCell="A8" activePane="bottomLeft" state="frozen"/>
      <selection pane="bottomLeft" activeCell="A177" sqref="A177:G178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42578125" style="121" customWidth="1"/>
    <col min="4" max="4" width="4.85546875" customWidth="1"/>
    <col min="5" max="5" width="10.5703125" customWidth="1"/>
    <col min="6" max="6" width="9.85546875" customWidth="1"/>
    <col min="7" max="7" width="12.855468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5" t="s">
        <v>7</v>
      </c>
      <c r="B1" s="275"/>
      <c r="C1" s="275"/>
      <c r="D1" s="275"/>
      <c r="E1" s="275"/>
      <c r="F1" s="275"/>
      <c r="G1" s="275"/>
      <c r="AG1" t="s">
        <v>93</v>
      </c>
    </row>
    <row r="2" spans="1:60" ht="24.95" customHeight="1" x14ac:dyDescent="0.2">
      <c r="A2" s="50" t="s">
        <v>8</v>
      </c>
      <c r="B2" s="49" t="s">
        <v>45</v>
      </c>
      <c r="C2" s="276" t="s">
        <v>42</v>
      </c>
      <c r="D2" s="277"/>
      <c r="E2" s="277"/>
      <c r="F2" s="277"/>
      <c r="G2" s="278"/>
      <c r="AG2" t="s">
        <v>94</v>
      </c>
    </row>
    <row r="3" spans="1:60" ht="24.95" customHeight="1" x14ac:dyDescent="0.2">
      <c r="A3" s="50" t="s">
        <v>9</v>
      </c>
      <c r="B3" s="49" t="s">
        <v>41</v>
      </c>
      <c r="C3" s="276" t="s">
        <v>42</v>
      </c>
      <c r="D3" s="277"/>
      <c r="E3" s="277"/>
      <c r="F3" s="277"/>
      <c r="G3" s="278"/>
      <c r="AC3" s="121" t="s">
        <v>94</v>
      </c>
      <c r="AG3" t="s">
        <v>95</v>
      </c>
    </row>
    <row r="4" spans="1:60" ht="24.95" customHeight="1" x14ac:dyDescent="0.2">
      <c r="A4" s="140" t="s">
        <v>10</v>
      </c>
      <c r="B4" s="141" t="s">
        <v>41</v>
      </c>
      <c r="C4" s="279" t="s">
        <v>42</v>
      </c>
      <c r="D4" s="280"/>
      <c r="E4" s="280"/>
      <c r="F4" s="280"/>
      <c r="G4" s="281"/>
      <c r="AG4" t="s">
        <v>96</v>
      </c>
    </row>
    <row r="5" spans="1:60" ht="13.5" thickBot="1" x14ac:dyDescent="0.25">
      <c r="D5" s="10"/>
    </row>
    <row r="6" spans="1:60" ht="38.25" x14ac:dyDescent="0.2">
      <c r="A6" s="184" t="s">
        <v>97</v>
      </c>
      <c r="B6" s="185" t="s">
        <v>98</v>
      </c>
      <c r="C6" s="185" t="s">
        <v>99</v>
      </c>
      <c r="D6" s="186" t="s">
        <v>100</v>
      </c>
      <c r="E6" s="187" t="s">
        <v>101</v>
      </c>
      <c r="F6" s="188" t="s">
        <v>102</v>
      </c>
      <c r="G6" s="189" t="s">
        <v>31</v>
      </c>
      <c r="H6" s="183" t="s">
        <v>32</v>
      </c>
      <c r="I6" s="142" t="s">
        <v>103</v>
      </c>
      <c r="J6" s="142" t="s">
        <v>33</v>
      </c>
      <c r="K6" s="142" t="s">
        <v>104</v>
      </c>
      <c r="L6" s="142" t="s">
        <v>105</v>
      </c>
      <c r="M6" s="142" t="s">
        <v>106</v>
      </c>
      <c r="N6" s="142" t="s">
        <v>107</v>
      </c>
      <c r="O6" s="142" t="s">
        <v>108</v>
      </c>
      <c r="P6" s="142" t="s">
        <v>109</v>
      </c>
      <c r="Q6" s="142" t="s">
        <v>110</v>
      </c>
      <c r="R6" s="142" t="s">
        <v>111</v>
      </c>
      <c r="S6" s="142" t="s">
        <v>112</v>
      </c>
      <c r="T6" s="142" t="s">
        <v>113</v>
      </c>
      <c r="U6" s="142" t="s">
        <v>114</v>
      </c>
      <c r="V6" s="142" t="s">
        <v>115</v>
      </c>
      <c r="W6" s="142" t="s">
        <v>116</v>
      </c>
      <c r="X6" s="142" t="s">
        <v>117</v>
      </c>
      <c r="Y6" s="142" t="s">
        <v>118</v>
      </c>
    </row>
    <row r="7" spans="1:60" hidden="1" x14ac:dyDescent="0.2">
      <c r="A7" s="190"/>
      <c r="B7" s="191"/>
      <c r="C7" s="191"/>
      <c r="D7" s="192"/>
      <c r="E7" s="193"/>
      <c r="F7" s="194"/>
      <c r="G7" s="195"/>
      <c r="H7" s="145"/>
      <c r="I7" s="145"/>
      <c r="J7" s="145"/>
      <c r="K7" s="145"/>
      <c r="L7" s="145"/>
      <c r="M7" s="145"/>
      <c r="N7" s="144"/>
      <c r="O7" s="144"/>
      <c r="P7" s="144"/>
      <c r="Q7" s="144"/>
      <c r="R7" s="145"/>
      <c r="S7" s="145"/>
      <c r="T7" s="145"/>
      <c r="U7" s="145"/>
      <c r="V7" s="145"/>
      <c r="W7" s="145"/>
      <c r="X7" s="145"/>
      <c r="Y7" s="145"/>
    </row>
    <row r="8" spans="1:60" x14ac:dyDescent="0.2">
      <c r="A8" s="196" t="s">
        <v>119</v>
      </c>
      <c r="B8" s="151" t="s">
        <v>51</v>
      </c>
      <c r="C8" s="163" t="s">
        <v>30</v>
      </c>
      <c r="D8" s="152"/>
      <c r="E8" s="153"/>
      <c r="F8" s="154"/>
      <c r="G8" s="197">
        <f>SUMIF(AG9:AG9,"&lt;&gt;NOR",G9:G9)</f>
        <v>0</v>
      </c>
      <c r="H8" s="150"/>
      <c r="I8" s="150">
        <f>SUM(I9:I9)</f>
        <v>0</v>
      </c>
      <c r="J8" s="150"/>
      <c r="K8" s="150">
        <f>SUM(K9:K9)</f>
        <v>0</v>
      </c>
      <c r="L8" s="150"/>
      <c r="M8" s="150">
        <f>SUM(M9:M9)</f>
        <v>0</v>
      </c>
      <c r="N8" s="149"/>
      <c r="O8" s="149">
        <f>SUM(O9:O9)</f>
        <v>0</v>
      </c>
      <c r="P8" s="149"/>
      <c r="Q8" s="149">
        <f>SUM(Q9:Q9)</f>
        <v>0</v>
      </c>
      <c r="R8" s="150"/>
      <c r="S8" s="150"/>
      <c r="T8" s="150"/>
      <c r="U8" s="150"/>
      <c r="V8" s="150">
        <f>SUM(V9:V9)</f>
        <v>0</v>
      </c>
      <c r="W8" s="150"/>
      <c r="X8" s="150"/>
      <c r="Y8" s="150"/>
      <c r="AG8" t="s">
        <v>120</v>
      </c>
    </row>
    <row r="9" spans="1:60" outlineLevel="1" x14ac:dyDescent="0.2">
      <c r="A9" s="198">
        <v>1</v>
      </c>
      <c r="B9" s="159" t="s">
        <v>121</v>
      </c>
      <c r="C9" s="164" t="s">
        <v>122</v>
      </c>
      <c r="D9" s="160" t="s">
        <v>123</v>
      </c>
      <c r="E9" s="161">
        <v>1</v>
      </c>
      <c r="F9" s="162"/>
      <c r="G9" s="199">
        <f>ROUND(E9*F9,2)</f>
        <v>0</v>
      </c>
      <c r="H9" s="148"/>
      <c r="I9" s="147">
        <f>ROUND(E9*H9,2)</f>
        <v>0</v>
      </c>
      <c r="J9" s="148"/>
      <c r="K9" s="147">
        <f>ROUND(E9*J9,2)</f>
        <v>0</v>
      </c>
      <c r="L9" s="147">
        <v>21</v>
      </c>
      <c r="M9" s="147">
        <f>G9*(1+L9/100)</f>
        <v>0</v>
      </c>
      <c r="N9" s="146">
        <v>0</v>
      </c>
      <c r="O9" s="146">
        <f>ROUND(E9*N9,2)</f>
        <v>0</v>
      </c>
      <c r="P9" s="146">
        <v>0</v>
      </c>
      <c r="Q9" s="146">
        <f>ROUND(E9*P9,2)</f>
        <v>0</v>
      </c>
      <c r="R9" s="147"/>
      <c r="S9" s="147" t="s">
        <v>124</v>
      </c>
      <c r="T9" s="147" t="s">
        <v>125</v>
      </c>
      <c r="U9" s="147">
        <v>0</v>
      </c>
      <c r="V9" s="147">
        <f>ROUND(E9*U9,2)</f>
        <v>0</v>
      </c>
      <c r="W9" s="147"/>
      <c r="X9" s="147" t="s">
        <v>126</v>
      </c>
      <c r="Y9" s="147" t="s">
        <v>127</v>
      </c>
      <c r="Z9" s="143"/>
      <c r="AA9" s="143"/>
      <c r="AB9" s="143"/>
      <c r="AC9" s="143"/>
      <c r="AD9" s="143"/>
      <c r="AE9" s="143"/>
      <c r="AF9" s="143"/>
      <c r="AG9" s="143" t="s">
        <v>128</v>
      </c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</row>
    <row r="10" spans="1:60" x14ac:dyDescent="0.2">
      <c r="A10" s="196" t="s">
        <v>119</v>
      </c>
      <c r="B10" s="151" t="s">
        <v>52</v>
      </c>
      <c r="C10" s="163" t="s">
        <v>53</v>
      </c>
      <c r="D10" s="152"/>
      <c r="E10" s="153"/>
      <c r="F10" s="154"/>
      <c r="G10" s="197">
        <f>SUMIF(AG11:AG13,"&lt;&gt;NOR",G11:G13)</f>
        <v>0</v>
      </c>
      <c r="H10" s="150"/>
      <c r="I10" s="150">
        <f>SUM(I11:I13)</f>
        <v>0</v>
      </c>
      <c r="J10" s="150"/>
      <c r="K10" s="150">
        <f>SUM(K11:K13)</f>
        <v>0</v>
      </c>
      <c r="L10" s="150"/>
      <c r="M10" s="150">
        <f>SUM(M11:M13)</f>
        <v>0</v>
      </c>
      <c r="N10" s="149"/>
      <c r="O10" s="149">
        <f>SUM(O11:O13)</f>
        <v>0.14000000000000001</v>
      </c>
      <c r="P10" s="149"/>
      <c r="Q10" s="149">
        <f>SUM(Q11:Q13)</f>
        <v>0</v>
      </c>
      <c r="R10" s="150"/>
      <c r="S10" s="150"/>
      <c r="T10" s="150"/>
      <c r="U10" s="150"/>
      <c r="V10" s="150">
        <f>SUM(V11:V13)</f>
        <v>6.33</v>
      </c>
      <c r="W10" s="150"/>
      <c r="X10" s="150"/>
      <c r="Y10" s="150"/>
      <c r="AG10" t="s">
        <v>120</v>
      </c>
    </row>
    <row r="11" spans="1:60" ht="22.5" outlineLevel="1" x14ac:dyDescent="0.2">
      <c r="A11" s="200">
        <v>2</v>
      </c>
      <c r="B11" s="155" t="s">
        <v>129</v>
      </c>
      <c r="C11" s="165" t="s">
        <v>130</v>
      </c>
      <c r="D11" s="156" t="s">
        <v>131</v>
      </c>
      <c r="E11" s="157">
        <v>5.1686500000000004</v>
      </c>
      <c r="F11" s="158"/>
      <c r="G11" s="201">
        <f>ROUND(E11*F11,2)</f>
        <v>0</v>
      </c>
      <c r="H11" s="148"/>
      <c r="I11" s="147">
        <f>ROUND(E11*H11,2)</f>
        <v>0</v>
      </c>
      <c r="J11" s="148"/>
      <c r="K11" s="147">
        <f>ROUND(E11*J11,2)</f>
        <v>0</v>
      </c>
      <c r="L11" s="147">
        <v>21</v>
      </c>
      <c r="M11" s="147">
        <f>G11*(1+L11/100)</f>
        <v>0</v>
      </c>
      <c r="N11" s="146">
        <v>2.75E-2</v>
      </c>
      <c r="O11" s="146">
        <f>ROUND(E11*N11,2)</f>
        <v>0.14000000000000001</v>
      </c>
      <c r="P11" s="146">
        <v>0</v>
      </c>
      <c r="Q11" s="146">
        <f>ROUND(E11*P11,2)</f>
        <v>0</v>
      </c>
      <c r="R11" s="147"/>
      <c r="S11" s="147" t="s">
        <v>132</v>
      </c>
      <c r="T11" s="147" t="s">
        <v>132</v>
      </c>
      <c r="U11" s="147">
        <v>1.2250000000000001</v>
      </c>
      <c r="V11" s="147">
        <f>ROUND(E11*U11,2)</f>
        <v>6.33</v>
      </c>
      <c r="W11" s="147"/>
      <c r="X11" s="147" t="s">
        <v>126</v>
      </c>
      <c r="Y11" s="147" t="s">
        <v>127</v>
      </c>
      <c r="Z11" s="143"/>
      <c r="AA11" s="143"/>
      <c r="AB11" s="143"/>
      <c r="AC11" s="143"/>
      <c r="AD11" s="143"/>
      <c r="AE11" s="143"/>
      <c r="AF11" s="143"/>
      <c r="AG11" s="143" t="s">
        <v>128</v>
      </c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</row>
    <row r="12" spans="1:60" outlineLevel="2" x14ac:dyDescent="0.2">
      <c r="A12" s="202"/>
      <c r="B12" s="167"/>
      <c r="C12" s="203" t="s">
        <v>133</v>
      </c>
      <c r="D12" s="204"/>
      <c r="E12" s="205">
        <v>8.3206500000000005</v>
      </c>
      <c r="F12" s="172"/>
      <c r="G12" s="206"/>
      <c r="H12" s="147"/>
      <c r="I12" s="147"/>
      <c r="J12" s="147"/>
      <c r="K12" s="147"/>
      <c r="L12" s="147"/>
      <c r="M12" s="147"/>
      <c r="N12" s="146"/>
      <c r="O12" s="146"/>
      <c r="P12" s="146"/>
      <c r="Q12" s="146"/>
      <c r="R12" s="147"/>
      <c r="S12" s="147"/>
      <c r="T12" s="147"/>
      <c r="U12" s="147"/>
      <c r="V12" s="147"/>
      <c r="W12" s="147"/>
      <c r="X12" s="147"/>
      <c r="Y12" s="147"/>
      <c r="Z12" s="143"/>
      <c r="AA12" s="143"/>
      <c r="AB12" s="143"/>
      <c r="AC12" s="143"/>
      <c r="AD12" s="143"/>
      <c r="AE12" s="143"/>
      <c r="AF12" s="143"/>
      <c r="AG12" s="143" t="s">
        <v>134</v>
      </c>
      <c r="AH12" s="143">
        <v>0</v>
      </c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</row>
    <row r="13" spans="1:60" outlineLevel="3" x14ac:dyDescent="0.2">
      <c r="A13" s="202"/>
      <c r="B13" s="167"/>
      <c r="C13" s="203" t="s">
        <v>135</v>
      </c>
      <c r="D13" s="204"/>
      <c r="E13" s="205">
        <v>-3.1520000000000001</v>
      </c>
      <c r="F13" s="172"/>
      <c r="G13" s="206"/>
      <c r="H13" s="147"/>
      <c r="I13" s="147"/>
      <c r="J13" s="147"/>
      <c r="K13" s="147"/>
      <c r="L13" s="147"/>
      <c r="M13" s="147"/>
      <c r="N13" s="146"/>
      <c r="O13" s="146"/>
      <c r="P13" s="146"/>
      <c r="Q13" s="146"/>
      <c r="R13" s="147"/>
      <c r="S13" s="147"/>
      <c r="T13" s="147"/>
      <c r="U13" s="147"/>
      <c r="V13" s="147"/>
      <c r="W13" s="147"/>
      <c r="X13" s="147"/>
      <c r="Y13" s="147"/>
      <c r="Z13" s="143"/>
      <c r="AA13" s="143"/>
      <c r="AB13" s="143"/>
      <c r="AC13" s="143"/>
      <c r="AD13" s="143"/>
      <c r="AE13" s="143"/>
      <c r="AF13" s="143"/>
      <c r="AG13" s="143" t="s">
        <v>134</v>
      </c>
      <c r="AH13" s="143">
        <v>0</v>
      </c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</row>
    <row r="14" spans="1:60" ht="25.5" x14ac:dyDescent="0.2">
      <c r="A14" s="196" t="s">
        <v>119</v>
      </c>
      <c r="B14" s="151" t="s">
        <v>54</v>
      </c>
      <c r="C14" s="163" t="s">
        <v>55</v>
      </c>
      <c r="D14" s="152"/>
      <c r="E14" s="153"/>
      <c r="F14" s="154"/>
      <c r="G14" s="197">
        <f>SUMIF(AG15:AG15,"&lt;&gt;NOR",G15:G15)</f>
        <v>0</v>
      </c>
      <c r="H14" s="150"/>
      <c r="I14" s="150">
        <f>SUM(I15:I15)</f>
        <v>0</v>
      </c>
      <c r="J14" s="150"/>
      <c r="K14" s="150">
        <f>SUM(K15:K15)</f>
        <v>0</v>
      </c>
      <c r="L14" s="150"/>
      <c r="M14" s="150">
        <f>SUM(M15:M15)</f>
        <v>0</v>
      </c>
      <c r="N14" s="149"/>
      <c r="O14" s="149">
        <f>SUM(O15:O15)</f>
        <v>0</v>
      </c>
      <c r="P14" s="149"/>
      <c r="Q14" s="149">
        <f>SUM(Q15:Q15)</f>
        <v>0</v>
      </c>
      <c r="R14" s="150"/>
      <c r="S14" s="150"/>
      <c r="T14" s="150"/>
      <c r="U14" s="150"/>
      <c r="V14" s="150">
        <f>SUM(V15:V15)</f>
        <v>0</v>
      </c>
      <c r="W14" s="150"/>
      <c r="X14" s="150"/>
      <c r="Y14" s="150"/>
      <c r="AG14" t="s">
        <v>120</v>
      </c>
    </row>
    <row r="15" spans="1:60" outlineLevel="1" x14ac:dyDescent="0.2">
      <c r="A15" s="198">
        <v>3</v>
      </c>
      <c r="B15" s="159" t="s">
        <v>136</v>
      </c>
      <c r="C15" s="164" t="s">
        <v>137</v>
      </c>
      <c r="D15" s="160" t="s">
        <v>138</v>
      </c>
      <c r="E15" s="161">
        <v>1</v>
      </c>
      <c r="F15" s="162"/>
      <c r="G15" s="199">
        <f>ROUND(E15*F15,2)</f>
        <v>0</v>
      </c>
      <c r="H15" s="148"/>
      <c r="I15" s="147">
        <f>ROUND(E15*H15,2)</f>
        <v>0</v>
      </c>
      <c r="J15" s="148"/>
      <c r="K15" s="147">
        <f>ROUND(E15*J15,2)</f>
        <v>0</v>
      </c>
      <c r="L15" s="147">
        <v>21</v>
      </c>
      <c r="M15" s="147">
        <f>G15*(1+L15/100)</f>
        <v>0</v>
      </c>
      <c r="N15" s="146">
        <v>0</v>
      </c>
      <c r="O15" s="146">
        <f>ROUND(E15*N15,2)</f>
        <v>0</v>
      </c>
      <c r="P15" s="146">
        <v>0</v>
      </c>
      <c r="Q15" s="146">
        <f>ROUND(E15*P15,2)</f>
        <v>0</v>
      </c>
      <c r="R15" s="147"/>
      <c r="S15" s="147" t="s">
        <v>124</v>
      </c>
      <c r="T15" s="147" t="s">
        <v>125</v>
      </c>
      <c r="U15" s="147">
        <v>0</v>
      </c>
      <c r="V15" s="147">
        <f>ROUND(E15*U15,2)</f>
        <v>0</v>
      </c>
      <c r="W15" s="147"/>
      <c r="X15" s="147" t="s">
        <v>126</v>
      </c>
      <c r="Y15" s="147" t="s">
        <v>127</v>
      </c>
      <c r="Z15" s="143"/>
      <c r="AA15" s="143"/>
      <c r="AB15" s="143"/>
      <c r="AC15" s="143"/>
      <c r="AD15" s="143"/>
      <c r="AE15" s="143"/>
      <c r="AF15" s="143"/>
      <c r="AG15" s="143" t="s">
        <v>128</v>
      </c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</row>
    <row r="16" spans="1:60" x14ac:dyDescent="0.2">
      <c r="A16" s="196" t="s">
        <v>119</v>
      </c>
      <c r="B16" s="151" t="s">
        <v>56</v>
      </c>
      <c r="C16" s="163" t="s">
        <v>57</v>
      </c>
      <c r="D16" s="152"/>
      <c r="E16" s="153"/>
      <c r="F16" s="154"/>
      <c r="G16" s="197">
        <f>SUMIF(AG17:AG33,"&lt;&gt;NOR",G17:G33)</f>
        <v>0</v>
      </c>
      <c r="H16" s="150"/>
      <c r="I16" s="150">
        <f>SUM(I17:I33)</f>
        <v>0</v>
      </c>
      <c r="J16" s="150"/>
      <c r="K16" s="150">
        <f>SUM(K17:K33)</f>
        <v>0</v>
      </c>
      <c r="L16" s="150"/>
      <c r="M16" s="150">
        <f>SUM(M17:M33)</f>
        <v>0</v>
      </c>
      <c r="N16" s="149"/>
      <c r="O16" s="149">
        <f>SUM(O17:O33)</f>
        <v>2.06</v>
      </c>
      <c r="P16" s="149"/>
      <c r="Q16" s="149">
        <f>SUM(Q17:Q33)</f>
        <v>0</v>
      </c>
      <c r="R16" s="150"/>
      <c r="S16" s="150"/>
      <c r="T16" s="150"/>
      <c r="U16" s="150"/>
      <c r="V16" s="150">
        <f>SUM(V17:V33)</f>
        <v>36.4</v>
      </c>
      <c r="W16" s="150"/>
      <c r="X16" s="150"/>
      <c r="Y16" s="150"/>
      <c r="AG16" t="s">
        <v>120</v>
      </c>
    </row>
    <row r="17" spans="1:60" ht="22.5" outlineLevel="1" x14ac:dyDescent="0.2">
      <c r="A17" s="200">
        <v>4</v>
      </c>
      <c r="B17" s="155" t="s">
        <v>139</v>
      </c>
      <c r="C17" s="165" t="s">
        <v>140</v>
      </c>
      <c r="D17" s="156" t="s">
        <v>131</v>
      </c>
      <c r="E17" s="157">
        <v>17.395399999999999</v>
      </c>
      <c r="F17" s="158"/>
      <c r="G17" s="201">
        <f>ROUND(E17*F17,2)</f>
        <v>0</v>
      </c>
      <c r="H17" s="148"/>
      <c r="I17" s="147">
        <f>ROUND(E17*H17,2)</f>
        <v>0</v>
      </c>
      <c r="J17" s="148"/>
      <c r="K17" s="147">
        <f>ROUND(E17*J17,2)</f>
        <v>0</v>
      </c>
      <c r="L17" s="147">
        <v>21</v>
      </c>
      <c r="M17" s="147">
        <f>G17*(1+L17/100)</f>
        <v>0</v>
      </c>
      <c r="N17" s="146">
        <v>1.209E-2</v>
      </c>
      <c r="O17" s="146">
        <f>ROUND(E17*N17,2)</f>
        <v>0.21</v>
      </c>
      <c r="P17" s="146">
        <v>0</v>
      </c>
      <c r="Q17" s="146">
        <f>ROUND(E17*P17,2)</f>
        <v>0</v>
      </c>
      <c r="R17" s="147"/>
      <c r="S17" s="147" t="s">
        <v>132</v>
      </c>
      <c r="T17" s="147" t="s">
        <v>132</v>
      </c>
      <c r="U17" s="147">
        <v>0.38947999999999999</v>
      </c>
      <c r="V17" s="147">
        <f>ROUND(E17*U17,2)</f>
        <v>6.78</v>
      </c>
      <c r="W17" s="147"/>
      <c r="X17" s="147" t="s">
        <v>126</v>
      </c>
      <c r="Y17" s="147" t="s">
        <v>127</v>
      </c>
      <c r="Z17" s="143"/>
      <c r="AA17" s="143"/>
      <c r="AB17" s="143"/>
      <c r="AC17" s="143"/>
      <c r="AD17" s="143"/>
      <c r="AE17" s="143"/>
      <c r="AF17" s="143"/>
      <c r="AG17" s="143" t="s">
        <v>128</v>
      </c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</row>
    <row r="18" spans="1:60" outlineLevel="2" x14ac:dyDescent="0.2">
      <c r="A18" s="202"/>
      <c r="B18" s="167"/>
      <c r="C18" s="203" t="s">
        <v>141</v>
      </c>
      <c r="D18" s="204"/>
      <c r="E18" s="205"/>
      <c r="F18" s="172"/>
      <c r="G18" s="206"/>
      <c r="H18" s="147"/>
      <c r="I18" s="147"/>
      <c r="J18" s="147"/>
      <c r="K18" s="147"/>
      <c r="L18" s="147"/>
      <c r="M18" s="147"/>
      <c r="N18" s="146"/>
      <c r="O18" s="146"/>
      <c r="P18" s="146"/>
      <c r="Q18" s="146"/>
      <c r="R18" s="147"/>
      <c r="S18" s="147"/>
      <c r="T18" s="147"/>
      <c r="U18" s="147"/>
      <c r="V18" s="147"/>
      <c r="W18" s="147"/>
      <c r="X18" s="147"/>
      <c r="Y18" s="147"/>
      <c r="Z18" s="143"/>
      <c r="AA18" s="143"/>
      <c r="AB18" s="143"/>
      <c r="AC18" s="143"/>
      <c r="AD18" s="143"/>
      <c r="AE18" s="143"/>
      <c r="AF18" s="143"/>
      <c r="AG18" s="143" t="s">
        <v>134</v>
      </c>
      <c r="AH18" s="143">
        <v>0</v>
      </c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</row>
    <row r="19" spans="1:60" outlineLevel="3" x14ac:dyDescent="0.2">
      <c r="A19" s="202"/>
      <c r="B19" s="167"/>
      <c r="C19" s="203" t="s">
        <v>142</v>
      </c>
      <c r="D19" s="204"/>
      <c r="E19" s="205">
        <v>8.8409999999999993</v>
      </c>
      <c r="F19" s="172"/>
      <c r="G19" s="206"/>
      <c r="H19" s="147"/>
      <c r="I19" s="147"/>
      <c r="J19" s="147"/>
      <c r="K19" s="147"/>
      <c r="L19" s="147"/>
      <c r="M19" s="147"/>
      <c r="N19" s="146"/>
      <c r="O19" s="146"/>
      <c r="P19" s="146"/>
      <c r="Q19" s="146"/>
      <c r="R19" s="147"/>
      <c r="S19" s="147"/>
      <c r="T19" s="147"/>
      <c r="U19" s="147"/>
      <c r="V19" s="147"/>
      <c r="W19" s="147"/>
      <c r="X19" s="147"/>
      <c r="Y19" s="147"/>
      <c r="Z19" s="143"/>
      <c r="AA19" s="143"/>
      <c r="AB19" s="143"/>
      <c r="AC19" s="143"/>
      <c r="AD19" s="143"/>
      <c r="AE19" s="143"/>
      <c r="AF19" s="143"/>
      <c r="AG19" s="143" t="s">
        <v>134</v>
      </c>
      <c r="AH19" s="143">
        <v>0</v>
      </c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</row>
    <row r="20" spans="1:60" outlineLevel="3" x14ac:dyDescent="0.2">
      <c r="A20" s="202"/>
      <c r="B20" s="167"/>
      <c r="C20" s="203" t="s">
        <v>143</v>
      </c>
      <c r="D20" s="204"/>
      <c r="E20" s="205"/>
      <c r="F20" s="172"/>
      <c r="G20" s="206"/>
      <c r="H20" s="147"/>
      <c r="I20" s="147"/>
      <c r="J20" s="147"/>
      <c r="K20" s="147"/>
      <c r="L20" s="147"/>
      <c r="M20" s="147"/>
      <c r="N20" s="146"/>
      <c r="O20" s="146"/>
      <c r="P20" s="146"/>
      <c r="Q20" s="146"/>
      <c r="R20" s="147"/>
      <c r="S20" s="147"/>
      <c r="T20" s="147"/>
      <c r="U20" s="147"/>
      <c r="V20" s="147"/>
      <c r="W20" s="147"/>
      <c r="X20" s="147"/>
      <c r="Y20" s="147"/>
      <c r="Z20" s="143"/>
      <c r="AA20" s="143"/>
      <c r="AB20" s="143"/>
      <c r="AC20" s="143"/>
      <c r="AD20" s="143"/>
      <c r="AE20" s="143"/>
      <c r="AF20" s="143"/>
      <c r="AG20" s="143" t="s">
        <v>134</v>
      </c>
      <c r="AH20" s="143">
        <v>0</v>
      </c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</row>
    <row r="21" spans="1:60" outlineLevel="3" x14ac:dyDescent="0.2">
      <c r="A21" s="202"/>
      <c r="B21" s="167"/>
      <c r="C21" s="203" t="s">
        <v>144</v>
      </c>
      <c r="D21" s="204"/>
      <c r="E21" s="205">
        <v>3.3210000000000002</v>
      </c>
      <c r="F21" s="172"/>
      <c r="G21" s="206"/>
      <c r="H21" s="147"/>
      <c r="I21" s="147"/>
      <c r="J21" s="147"/>
      <c r="K21" s="147"/>
      <c r="L21" s="147"/>
      <c r="M21" s="147"/>
      <c r="N21" s="146"/>
      <c r="O21" s="146"/>
      <c r="P21" s="146"/>
      <c r="Q21" s="146"/>
      <c r="R21" s="147"/>
      <c r="S21" s="147"/>
      <c r="T21" s="147"/>
      <c r="U21" s="147"/>
      <c r="V21" s="147"/>
      <c r="W21" s="147"/>
      <c r="X21" s="147"/>
      <c r="Y21" s="147"/>
      <c r="Z21" s="143"/>
      <c r="AA21" s="143"/>
      <c r="AB21" s="143"/>
      <c r="AC21" s="143"/>
      <c r="AD21" s="143"/>
      <c r="AE21" s="143"/>
      <c r="AF21" s="143"/>
      <c r="AG21" s="143" t="s">
        <v>134</v>
      </c>
      <c r="AH21" s="143">
        <v>0</v>
      </c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</row>
    <row r="22" spans="1:60" outlineLevel="3" x14ac:dyDescent="0.2">
      <c r="A22" s="202"/>
      <c r="B22" s="167"/>
      <c r="C22" s="203" t="s">
        <v>145</v>
      </c>
      <c r="D22" s="204"/>
      <c r="E22" s="205">
        <v>5.2333999999999996</v>
      </c>
      <c r="F22" s="172"/>
      <c r="G22" s="206"/>
      <c r="H22" s="147"/>
      <c r="I22" s="147"/>
      <c r="J22" s="147"/>
      <c r="K22" s="147"/>
      <c r="L22" s="147"/>
      <c r="M22" s="147"/>
      <c r="N22" s="146"/>
      <c r="O22" s="146"/>
      <c r="P22" s="146"/>
      <c r="Q22" s="146"/>
      <c r="R22" s="147"/>
      <c r="S22" s="147"/>
      <c r="T22" s="147"/>
      <c r="U22" s="147"/>
      <c r="V22" s="147"/>
      <c r="W22" s="147"/>
      <c r="X22" s="147"/>
      <c r="Y22" s="147"/>
      <c r="Z22" s="143"/>
      <c r="AA22" s="143"/>
      <c r="AB22" s="143"/>
      <c r="AC22" s="143"/>
      <c r="AD22" s="143"/>
      <c r="AE22" s="143"/>
      <c r="AF22" s="143"/>
      <c r="AG22" s="143" t="s">
        <v>134</v>
      </c>
      <c r="AH22" s="143">
        <v>0</v>
      </c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</row>
    <row r="23" spans="1:60" ht="22.5" outlineLevel="1" x14ac:dyDescent="0.2">
      <c r="A23" s="200">
        <v>5</v>
      </c>
      <c r="B23" s="155" t="s">
        <v>146</v>
      </c>
      <c r="C23" s="165" t="s">
        <v>147</v>
      </c>
      <c r="D23" s="156" t="s">
        <v>148</v>
      </c>
      <c r="E23" s="157">
        <v>20.079999999999998</v>
      </c>
      <c r="F23" s="158"/>
      <c r="G23" s="201">
        <f>ROUND(E23*F23,2)</f>
        <v>0</v>
      </c>
      <c r="H23" s="148"/>
      <c r="I23" s="147">
        <f>ROUND(E23*H23,2)</f>
        <v>0</v>
      </c>
      <c r="J23" s="148"/>
      <c r="K23" s="147">
        <f>ROUND(E23*J23,2)</f>
        <v>0</v>
      </c>
      <c r="L23" s="147">
        <v>21</v>
      </c>
      <c r="M23" s="147">
        <f>G23*(1+L23/100)</f>
        <v>0</v>
      </c>
      <c r="N23" s="146">
        <v>1.634E-2</v>
      </c>
      <c r="O23" s="146">
        <f>ROUND(E23*N23,2)</f>
        <v>0.33</v>
      </c>
      <c r="P23" s="146">
        <v>0</v>
      </c>
      <c r="Q23" s="146">
        <f>ROUND(E23*P23,2)</f>
        <v>0</v>
      </c>
      <c r="R23" s="147"/>
      <c r="S23" s="147" t="s">
        <v>132</v>
      </c>
      <c r="T23" s="147" t="s">
        <v>132</v>
      </c>
      <c r="U23" s="147">
        <v>0.253</v>
      </c>
      <c r="V23" s="147">
        <f>ROUND(E23*U23,2)</f>
        <v>5.08</v>
      </c>
      <c r="W23" s="147"/>
      <c r="X23" s="147" t="s">
        <v>126</v>
      </c>
      <c r="Y23" s="147" t="s">
        <v>127</v>
      </c>
      <c r="Z23" s="143"/>
      <c r="AA23" s="143"/>
      <c r="AB23" s="143"/>
      <c r="AC23" s="143"/>
      <c r="AD23" s="143"/>
      <c r="AE23" s="143"/>
      <c r="AF23" s="143"/>
      <c r="AG23" s="143" t="s">
        <v>128</v>
      </c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</row>
    <row r="24" spans="1:60" outlineLevel="2" x14ac:dyDescent="0.2">
      <c r="A24" s="202"/>
      <c r="B24" s="167"/>
      <c r="C24" s="203" t="s">
        <v>149</v>
      </c>
      <c r="D24" s="204"/>
      <c r="E24" s="205"/>
      <c r="F24" s="172"/>
      <c r="G24" s="206"/>
      <c r="H24" s="147"/>
      <c r="I24" s="147"/>
      <c r="J24" s="147"/>
      <c r="K24" s="147"/>
      <c r="L24" s="147"/>
      <c r="M24" s="147"/>
      <c r="N24" s="146"/>
      <c r="O24" s="146"/>
      <c r="P24" s="146"/>
      <c r="Q24" s="146"/>
      <c r="R24" s="147"/>
      <c r="S24" s="147"/>
      <c r="T24" s="147"/>
      <c r="U24" s="147"/>
      <c r="V24" s="147"/>
      <c r="W24" s="147"/>
      <c r="X24" s="147"/>
      <c r="Y24" s="147"/>
      <c r="Z24" s="143"/>
      <c r="AA24" s="143"/>
      <c r="AB24" s="143"/>
      <c r="AC24" s="143"/>
      <c r="AD24" s="143"/>
      <c r="AE24" s="143"/>
      <c r="AF24" s="143"/>
      <c r="AG24" s="143" t="s">
        <v>134</v>
      </c>
      <c r="AH24" s="143">
        <v>0</v>
      </c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</row>
    <row r="25" spans="1:60" outlineLevel="3" x14ac:dyDescent="0.2">
      <c r="A25" s="202"/>
      <c r="B25" s="167"/>
      <c r="C25" s="203" t="s">
        <v>150</v>
      </c>
      <c r="D25" s="204"/>
      <c r="E25" s="205">
        <v>20.079999999999998</v>
      </c>
      <c r="F25" s="172"/>
      <c r="G25" s="206"/>
      <c r="H25" s="147"/>
      <c r="I25" s="147"/>
      <c r="J25" s="147"/>
      <c r="K25" s="147"/>
      <c r="L25" s="147"/>
      <c r="M25" s="147"/>
      <c r="N25" s="146"/>
      <c r="O25" s="146"/>
      <c r="P25" s="146"/>
      <c r="Q25" s="146"/>
      <c r="R25" s="147"/>
      <c r="S25" s="147"/>
      <c r="T25" s="147"/>
      <c r="U25" s="147"/>
      <c r="V25" s="147"/>
      <c r="W25" s="147"/>
      <c r="X25" s="147"/>
      <c r="Y25" s="147"/>
      <c r="Z25" s="143"/>
      <c r="AA25" s="143"/>
      <c r="AB25" s="143"/>
      <c r="AC25" s="143"/>
      <c r="AD25" s="143"/>
      <c r="AE25" s="143"/>
      <c r="AF25" s="143"/>
      <c r="AG25" s="143" t="s">
        <v>134</v>
      </c>
      <c r="AH25" s="143">
        <v>0</v>
      </c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</row>
    <row r="26" spans="1:60" ht="22.5" outlineLevel="1" x14ac:dyDescent="0.2">
      <c r="A26" s="200">
        <v>6</v>
      </c>
      <c r="B26" s="155" t="s">
        <v>151</v>
      </c>
      <c r="C26" s="165" t="s">
        <v>152</v>
      </c>
      <c r="D26" s="156" t="s">
        <v>131</v>
      </c>
      <c r="E26" s="157">
        <v>11.172499999999999</v>
      </c>
      <c r="F26" s="158"/>
      <c r="G26" s="201">
        <f>ROUND(E26*F26,2)</f>
        <v>0</v>
      </c>
      <c r="H26" s="148"/>
      <c r="I26" s="147">
        <f>ROUND(E26*H26,2)</f>
        <v>0</v>
      </c>
      <c r="J26" s="148"/>
      <c r="K26" s="147">
        <f>ROUND(E26*J26,2)</f>
        <v>0</v>
      </c>
      <c r="L26" s="147">
        <v>21</v>
      </c>
      <c r="M26" s="147">
        <f>G26*(1+L26/100)</f>
        <v>0</v>
      </c>
      <c r="N26" s="146">
        <v>1.0630000000000001E-2</v>
      </c>
      <c r="O26" s="146">
        <f>ROUND(E26*N26,2)</f>
        <v>0.12</v>
      </c>
      <c r="P26" s="146">
        <v>0</v>
      </c>
      <c r="Q26" s="146">
        <f>ROUND(E26*P26,2)</f>
        <v>0</v>
      </c>
      <c r="R26" s="147"/>
      <c r="S26" s="147" t="s">
        <v>132</v>
      </c>
      <c r="T26" s="147" t="s">
        <v>132</v>
      </c>
      <c r="U26" s="147">
        <v>0.33688000000000001</v>
      </c>
      <c r="V26" s="147">
        <f>ROUND(E26*U26,2)</f>
        <v>3.76</v>
      </c>
      <c r="W26" s="147"/>
      <c r="X26" s="147" t="s">
        <v>126</v>
      </c>
      <c r="Y26" s="147" t="s">
        <v>127</v>
      </c>
      <c r="Z26" s="143"/>
      <c r="AA26" s="143"/>
      <c r="AB26" s="143"/>
      <c r="AC26" s="143"/>
      <c r="AD26" s="143"/>
      <c r="AE26" s="143"/>
      <c r="AF26" s="143"/>
      <c r="AG26" s="143" t="s">
        <v>128</v>
      </c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</row>
    <row r="27" spans="1:60" outlineLevel="2" x14ac:dyDescent="0.2">
      <c r="A27" s="202"/>
      <c r="B27" s="167"/>
      <c r="C27" s="203" t="s">
        <v>153</v>
      </c>
      <c r="D27" s="204"/>
      <c r="E27" s="205"/>
      <c r="F27" s="172"/>
      <c r="G27" s="206"/>
      <c r="H27" s="147"/>
      <c r="I27" s="147"/>
      <c r="J27" s="147"/>
      <c r="K27" s="147"/>
      <c r="L27" s="147"/>
      <c r="M27" s="147"/>
      <c r="N27" s="146"/>
      <c r="O27" s="146"/>
      <c r="P27" s="146"/>
      <c r="Q27" s="146"/>
      <c r="R27" s="147"/>
      <c r="S27" s="147"/>
      <c r="T27" s="147"/>
      <c r="U27" s="147"/>
      <c r="V27" s="147"/>
      <c r="W27" s="147"/>
      <c r="X27" s="147"/>
      <c r="Y27" s="147"/>
      <c r="Z27" s="143"/>
      <c r="AA27" s="143"/>
      <c r="AB27" s="143"/>
      <c r="AC27" s="143"/>
      <c r="AD27" s="143"/>
      <c r="AE27" s="143"/>
      <c r="AF27" s="143"/>
      <c r="AG27" s="143" t="s">
        <v>134</v>
      </c>
      <c r="AH27" s="143">
        <v>0</v>
      </c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</row>
    <row r="28" spans="1:60" outlineLevel="3" x14ac:dyDescent="0.2">
      <c r="A28" s="202"/>
      <c r="B28" s="167"/>
      <c r="C28" s="203" t="s">
        <v>141</v>
      </c>
      <c r="D28" s="204"/>
      <c r="E28" s="205"/>
      <c r="F28" s="172"/>
      <c r="G28" s="206"/>
      <c r="H28" s="147"/>
      <c r="I28" s="147"/>
      <c r="J28" s="147"/>
      <c r="K28" s="147"/>
      <c r="L28" s="147"/>
      <c r="M28" s="147"/>
      <c r="N28" s="146"/>
      <c r="O28" s="146"/>
      <c r="P28" s="146"/>
      <c r="Q28" s="146"/>
      <c r="R28" s="147"/>
      <c r="S28" s="147"/>
      <c r="T28" s="147"/>
      <c r="U28" s="147"/>
      <c r="V28" s="147"/>
      <c r="W28" s="147"/>
      <c r="X28" s="147"/>
      <c r="Y28" s="147"/>
      <c r="Z28" s="143"/>
      <c r="AA28" s="143"/>
      <c r="AB28" s="143"/>
      <c r="AC28" s="143"/>
      <c r="AD28" s="143"/>
      <c r="AE28" s="143"/>
      <c r="AF28" s="143"/>
      <c r="AG28" s="143" t="s">
        <v>134</v>
      </c>
      <c r="AH28" s="143">
        <v>0</v>
      </c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</row>
    <row r="29" spans="1:60" outlineLevel="3" x14ac:dyDescent="0.2">
      <c r="A29" s="202"/>
      <c r="B29" s="167"/>
      <c r="C29" s="203" t="s">
        <v>154</v>
      </c>
      <c r="D29" s="204"/>
      <c r="E29" s="205">
        <v>5.1700999999999997</v>
      </c>
      <c r="F29" s="172"/>
      <c r="G29" s="206"/>
      <c r="H29" s="147"/>
      <c r="I29" s="147"/>
      <c r="J29" s="147"/>
      <c r="K29" s="147"/>
      <c r="L29" s="147"/>
      <c r="M29" s="147"/>
      <c r="N29" s="146"/>
      <c r="O29" s="146"/>
      <c r="P29" s="146"/>
      <c r="Q29" s="146"/>
      <c r="R29" s="147"/>
      <c r="S29" s="147"/>
      <c r="T29" s="147"/>
      <c r="U29" s="147"/>
      <c r="V29" s="147"/>
      <c r="W29" s="147"/>
      <c r="X29" s="147"/>
      <c r="Y29" s="147"/>
      <c r="Z29" s="143"/>
      <c r="AA29" s="143"/>
      <c r="AB29" s="143"/>
      <c r="AC29" s="143"/>
      <c r="AD29" s="143"/>
      <c r="AE29" s="143"/>
      <c r="AF29" s="143"/>
      <c r="AG29" s="143" t="s">
        <v>134</v>
      </c>
      <c r="AH29" s="143">
        <v>0</v>
      </c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</row>
    <row r="30" spans="1:60" outlineLevel="3" x14ac:dyDescent="0.2">
      <c r="A30" s="202"/>
      <c r="B30" s="167"/>
      <c r="C30" s="203" t="s">
        <v>143</v>
      </c>
      <c r="D30" s="204"/>
      <c r="E30" s="205"/>
      <c r="F30" s="172"/>
      <c r="G30" s="206"/>
      <c r="H30" s="147"/>
      <c r="I30" s="147"/>
      <c r="J30" s="147"/>
      <c r="K30" s="147"/>
      <c r="L30" s="147"/>
      <c r="M30" s="147"/>
      <c r="N30" s="146"/>
      <c r="O30" s="146"/>
      <c r="P30" s="146"/>
      <c r="Q30" s="146"/>
      <c r="R30" s="147"/>
      <c r="S30" s="147"/>
      <c r="T30" s="147"/>
      <c r="U30" s="147"/>
      <c r="V30" s="147"/>
      <c r="W30" s="147"/>
      <c r="X30" s="147"/>
      <c r="Y30" s="147"/>
      <c r="Z30" s="143"/>
      <c r="AA30" s="143"/>
      <c r="AB30" s="143"/>
      <c r="AC30" s="143"/>
      <c r="AD30" s="143"/>
      <c r="AE30" s="143"/>
      <c r="AF30" s="143"/>
      <c r="AG30" s="143" t="s">
        <v>134</v>
      </c>
      <c r="AH30" s="143">
        <v>0</v>
      </c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</row>
    <row r="31" spans="1:60" outlineLevel="3" x14ac:dyDescent="0.2">
      <c r="A31" s="202"/>
      <c r="B31" s="167"/>
      <c r="C31" s="203" t="s">
        <v>155</v>
      </c>
      <c r="D31" s="204"/>
      <c r="E31" s="205">
        <v>2.5994000000000002</v>
      </c>
      <c r="F31" s="172"/>
      <c r="G31" s="206"/>
      <c r="H31" s="147"/>
      <c r="I31" s="147"/>
      <c r="J31" s="147"/>
      <c r="K31" s="147"/>
      <c r="L31" s="147"/>
      <c r="M31" s="147"/>
      <c r="N31" s="146"/>
      <c r="O31" s="146"/>
      <c r="P31" s="146"/>
      <c r="Q31" s="146"/>
      <c r="R31" s="147"/>
      <c r="S31" s="147"/>
      <c r="T31" s="147"/>
      <c r="U31" s="147"/>
      <c r="V31" s="147"/>
      <c r="W31" s="147"/>
      <c r="X31" s="147"/>
      <c r="Y31" s="147"/>
      <c r="Z31" s="143"/>
      <c r="AA31" s="143"/>
      <c r="AB31" s="143"/>
      <c r="AC31" s="143"/>
      <c r="AD31" s="143"/>
      <c r="AE31" s="143"/>
      <c r="AF31" s="143"/>
      <c r="AG31" s="143" t="s">
        <v>134</v>
      </c>
      <c r="AH31" s="143">
        <v>0</v>
      </c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</row>
    <row r="32" spans="1:60" outlineLevel="3" x14ac:dyDescent="0.2">
      <c r="A32" s="202"/>
      <c r="B32" s="167"/>
      <c r="C32" s="203" t="s">
        <v>156</v>
      </c>
      <c r="D32" s="204"/>
      <c r="E32" s="205">
        <v>3.403</v>
      </c>
      <c r="F32" s="172"/>
      <c r="G32" s="206"/>
      <c r="H32" s="147"/>
      <c r="I32" s="147"/>
      <c r="J32" s="147"/>
      <c r="K32" s="147"/>
      <c r="L32" s="147"/>
      <c r="M32" s="147"/>
      <c r="N32" s="146"/>
      <c r="O32" s="146"/>
      <c r="P32" s="146"/>
      <c r="Q32" s="146"/>
      <c r="R32" s="147"/>
      <c r="S32" s="147"/>
      <c r="T32" s="147"/>
      <c r="U32" s="147"/>
      <c r="V32" s="147"/>
      <c r="W32" s="147"/>
      <c r="X32" s="147"/>
      <c r="Y32" s="147"/>
      <c r="Z32" s="143"/>
      <c r="AA32" s="143"/>
      <c r="AB32" s="143"/>
      <c r="AC32" s="143"/>
      <c r="AD32" s="143"/>
      <c r="AE32" s="143"/>
      <c r="AF32" s="143"/>
      <c r="AG32" s="143" t="s">
        <v>134</v>
      </c>
      <c r="AH32" s="143">
        <v>0</v>
      </c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</row>
    <row r="33" spans="1:60" ht="22.5" outlineLevel="1" x14ac:dyDescent="0.2">
      <c r="A33" s="198">
        <v>7</v>
      </c>
      <c r="B33" s="159" t="s">
        <v>157</v>
      </c>
      <c r="C33" s="164" t="s">
        <v>158</v>
      </c>
      <c r="D33" s="160" t="s">
        <v>131</v>
      </c>
      <c r="E33" s="161">
        <v>56.17</v>
      </c>
      <c r="F33" s="162"/>
      <c r="G33" s="199">
        <f>ROUND(E33*F33,2)</f>
        <v>0</v>
      </c>
      <c r="H33" s="148"/>
      <c r="I33" s="147">
        <f>ROUND(E33*H33,2)</f>
        <v>0</v>
      </c>
      <c r="J33" s="148"/>
      <c r="K33" s="147">
        <f>ROUND(E33*J33,2)</f>
        <v>0</v>
      </c>
      <c r="L33" s="147">
        <v>21</v>
      </c>
      <c r="M33" s="147">
        <f>G33*(1+L33/100)</f>
        <v>0</v>
      </c>
      <c r="N33" s="146">
        <v>2.495E-2</v>
      </c>
      <c r="O33" s="146">
        <f>ROUND(E33*N33,2)</f>
        <v>1.4</v>
      </c>
      <c r="P33" s="146">
        <v>0</v>
      </c>
      <c r="Q33" s="146">
        <f>ROUND(E33*P33,2)</f>
        <v>0</v>
      </c>
      <c r="R33" s="147"/>
      <c r="S33" s="147" t="s">
        <v>132</v>
      </c>
      <c r="T33" s="147" t="s">
        <v>132</v>
      </c>
      <c r="U33" s="147">
        <v>0.37</v>
      </c>
      <c r="V33" s="147">
        <f>ROUND(E33*U33,2)</f>
        <v>20.78</v>
      </c>
      <c r="W33" s="147"/>
      <c r="X33" s="147" t="s">
        <v>126</v>
      </c>
      <c r="Y33" s="147" t="s">
        <v>127</v>
      </c>
      <c r="Z33" s="143"/>
      <c r="AA33" s="143"/>
      <c r="AB33" s="143"/>
      <c r="AC33" s="143"/>
      <c r="AD33" s="143"/>
      <c r="AE33" s="143"/>
      <c r="AF33" s="143"/>
      <c r="AG33" s="143" t="s">
        <v>159</v>
      </c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</row>
    <row r="34" spans="1:60" x14ac:dyDescent="0.2">
      <c r="A34" s="196" t="s">
        <v>119</v>
      </c>
      <c r="B34" s="151" t="s">
        <v>58</v>
      </c>
      <c r="C34" s="163" t="s">
        <v>59</v>
      </c>
      <c r="D34" s="152"/>
      <c r="E34" s="153"/>
      <c r="F34" s="154"/>
      <c r="G34" s="197">
        <f>SUMIF(AG35:AG48,"&lt;&gt;NOR",G35:G48)</f>
        <v>0</v>
      </c>
      <c r="H34" s="150"/>
      <c r="I34" s="150">
        <f>SUM(I35:I48)</f>
        <v>0</v>
      </c>
      <c r="J34" s="150"/>
      <c r="K34" s="150">
        <f>SUM(K35:K48)</f>
        <v>0</v>
      </c>
      <c r="L34" s="150"/>
      <c r="M34" s="150">
        <f>SUM(M35:M48)</f>
        <v>0</v>
      </c>
      <c r="N34" s="149"/>
      <c r="O34" s="149">
        <f>SUM(O35:O48)</f>
        <v>4.83</v>
      </c>
      <c r="P34" s="149"/>
      <c r="Q34" s="149">
        <f>SUM(Q35:Q48)</f>
        <v>0</v>
      </c>
      <c r="R34" s="150"/>
      <c r="S34" s="150"/>
      <c r="T34" s="150"/>
      <c r="U34" s="150"/>
      <c r="V34" s="150">
        <f>SUM(V35:V48)</f>
        <v>13.54</v>
      </c>
      <c r="W34" s="150"/>
      <c r="X34" s="150"/>
      <c r="Y34" s="150"/>
      <c r="AG34" t="s">
        <v>120</v>
      </c>
    </row>
    <row r="35" spans="1:60" outlineLevel="1" x14ac:dyDescent="0.2">
      <c r="A35" s="200">
        <v>8</v>
      </c>
      <c r="B35" s="155" t="s">
        <v>160</v>
      </c>
      <c r="C35" s="165" t="s">
        <v>161</v>
      </c>
      <c r="D35" s="156" t="s">
        <v>162</v>
      </c>
      <c r="E35" s="157">
        <v>2.08745</v>
      </c>
      <c r="F35" s="158"/>
      <c r="G35" s="201">
        <f>ROUND(E35*F35,2)</f>
        <v>0</v>
      </c>
      <c r="H35" s="148"/>
      <c r="I35" s="147">
        <f>ROUND(E35*H35,2)</f>
        <v>0</v>
      </c>
      <c r="J35" s="148"/>
      <c r="K35" s="147">
        <f>ROUND(E35*J35,2)</f>
        <v>0</v>
      </c>
      <c r="L35" s="147">
        <v>21</v>
      </c>
      <c r="M35" s="147">
        <f>G35*(1+L35/100)</f>
        <v>0</v>
      </c>
      <c r="N35" s="146">
        <v>1.919</v>
      </c>
      <c r="O35" s="146">
        <f>ROUND(E35*N35,2)</f>
        <v>4.01</v>
      </c>
      <c r="P35" s="146">
        <v>0</v>
      </c>
      <c r="Q35" s="146">
        <f>ROUND(E35*P35,2)</f>
        <v>0</v>
      </c>
      <c r="R35" s="147"/>
      <c r="S35" s="147" t="s">
        <v>132</v>
      </c>
      <c r="T35" s="147" t="s">
        <v>132</v>
      </c>
      <c r="U35" s="147">
        <v>2.58</v>
      </c>
      <c r="V35" s="147">
        <f>ROUND(E35*U35,2)</f>
        <v>5.39</v>
      </c>
      <c r="W35" s="147"/>
      <c r="X35" s="147" t="s">
        <v>126</v>
      </c>
      <c r="Y35" s="147" t="s">
        <v>127</v>
      </c>
      <c r="Z35" s="143"/>
      <c r="AA35" s="143"/>
      <c r="AB35" s="143"/>
      <c r="AC35" s="143"/>
      <c r="AD35" s="143"/>
      <c r="AE35" s="143"/>
      <c r="AF35" s="143"/>
      <c r="AG35" s="143" t="s">
        <v>159</v>
      </c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</row>
    <row r="36" spans="1:60" outlineLevel="2" x14ac:dyDescent="0.2">
      <c r="A36" s="202"/>
      <c r="B36" s="167"/>
      <c r="C36" s="203" t="s">
        <v>141</v>
      </c>
      <c r="D36" s="204"/>
      <c r="E36" s="205"/>
      <c r="F36" s="172"/>
      <c r="G36" s="206"/>
      <c r="H36" s="147"/>
      <c r="I36" s="147"/>
      <c r="J36" s="147"/>
      <c r="K36" s="147"/>
      <c r="L36" s="147"/>
      <c r="M36" s="147"/>
      <c r="N36" s="146"/>
      <c r="O36" s="146"/>
      <c r="P36" s="146"/>
      <c r="Q36" s="146"/>
      <c r="R36" s="147"/>
      <c r="S36" s="147"/>
      <c r="T36" s="147"/>
      <c r="U36" s="147"/>
      <c r="V36" s="147"/>
      <c r="W36" s="147"/>
      <c r="X36" s="147"/>
      <c r="Y36" s="147"/>
      <c r="Z36" s="143"/>
      <c r="AA36" s="143"/>
      <c r="AB36" s="143"/>
      <c r="AC36" s="143"/>
      <c r="AD36" s="143"/>
      <c r="AE36" s="143"/>
      <c r="AF36" s="143"/>
      <c r="AG36" s="143" t="s">
        <v>134</v>
      </c>
      <c r="AH36" s="143">
        <v>0</v>
      </c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</row>
    <row r="37" spans="1:60" outlineLevel="3" x14ac:dyDescent="0.2">
      <c r="A37" s="202"/>
      <c r="B37" s="167"/>
      <c r="C37" s="203" t="s">
        <v>163</v>
      </c>
      <c r="D37" s="204"/>
      <c r="E37" s="205">
        <v>1.0609200000000001</v>
      </c>
      <c r="F37" s="172"/>
      <c r="G37" s="206"/>
      <c r="H37" s="147"/>
      <c r="I37" s="147"/>
      <c r="J37" s="147"/>
      <c r="K37" s="147"/>
      <c r="L37" s="147"/>
      <c r="M37" s="147"/>
      <c r="N37" s="146"/>
      <c r="O37" s="146"/>
      <c r="P37" s="146"/>
      <c r="Q37" s="146"/>
      <c r="R37" s="147"/>
      <c r="S37" s="147"/>
      <c r="T37" s="147"/>
      <c r="U37" s="147"/>
      <c r="V37" s="147"/>
      <c r="W37" s="147"/>
      <c r="X37" s="147"/>
      <c r="Y37" s="147"/>
      <c r="Z37" s="143"/>
      <c r="AA37" s="143"/>
      <c r="AB37" s="143"/>
      <c r="AC37" s="143"/>
      <c r="AD37" s="143"/>
      <c r="AE37" s="143"/>
      <c r="AF37" s="143"/>
      <c r="AG37" s="143" t="s">
        <v>134</v>
      </c>
      <c r="AH37" s="143">
        <v>0</v>
      </c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</row>
    <row r="38" spans="1:60" outlineLevel="3" x14ac:dyDescent="0.2">
      <c r="A38" s="202"/>
      <c r="B38" s="167"/>
      <c r="C38" s="203" t="s">
        <v>143</v>
      </c>
      <c r="D38" s="204"/>
      <c r="E38" s="205"/>
      <c r="F38" s="172"/>
      <c r="G38" s="206"/>
      <c r="H38" s="147"/>
      <c r="I38" s="147"/>
      <c r="J38" s="147"/>
      <c r="K38" s="147"/>
      <c r="L38" s="147"/>
      <c r="M38" s="147"/>
      <c r="N38" s="146"/>
      <c r="O38" s="146"/>
      <c r="P38" s="146"/>
      <c r="Q38" s="146"/>
      <c r="R38" s="147"/>
      <c r="S38" s="147"/>
      <c r="T38" s="147"/>
      <c r="U38" s="147"/>
      <c r="V38" s="147"/>
      <c r="W38" s="147"/>
      <c r="X38" s="147"/>
      <c r="Y38" s="147"/>
      <c r="Z38" s="143"/>
      <c r="AA38" s="143"/>
      <c r="AB38" s="143"/>
      <c r="AC38" s="143"/>
      <c r="AD38" s="143"/>
      <c r="AE38" s="143"/>
      <c r="AF38" s="143"/>
      <c r="AG38" s="143" t="s">
        <v>134</v>
      </c>
      <c r="AH38" s="143">
        <v>0</v>
      </c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</row>
    <row r="39" spans="1:60" outlineLevel="3" x14ac:dyDescent="0.2">
      <c r="A39" s="202"/>
      <c r="B39" s="167"/>
      <c r="C39" s="203" t="s">
        <v>164</v>
      </c>
      <c r="D39" s="204"/>
      <c r="E39" s="205">
        <v>0.39851999999999999</v>
      </c>
      <c r="F39" s="172"/>
      <c r="G39" s="206"/>
      <c r="H39" s="147"/>
      <c r="I39" s="147"/>
      <c r="J39" s="147"/>
      <c r="K39" s="147"/>
      <c r="L39" s="147"/>
      <c r="M39" s="147"/>
      <c r="N39" s="146"/>
      <c r="O39" s="146"/>
      <c r="P39" s="146"/>
      <c r="Q39" s="146"/>
      <c r="R39" s="147"/>
      <c r="S39" s="147"/>
      <c r="T39" s="147"/>
      <c r="U39" s="147"/>
      <c r="V39" s="147"/>
      <c r="W39" s="147"/>
      <c r="X39" s="147"/>
      <c r="Y39" s="147"/>
      <c r="Z39" s="143"/>
      <c r="AA39" s="143"/>
      <c r="AB39" s="143"/>
      <c r="AC39" s="143"/>
      <c r="AD39" s="143"/>
      <c r="AE39" s="143"/>
      <c r="AF39" s="143"/>
      <c r="AG39" s="143" t="s">
        <v>134</v>
      </c>
      <c r="AH39" s="143">
        <v>0</v>
      </c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</row>
    <row r="40" spans="1:60" outlineLevel="3" x14ac:dyDescent="0.2">
      <c r="A40" s="202"/>
      <c r="B40" s="167"/>
      <c r="C40" s="203" t="s">
        <v>165</v>
      </c>
      <c r="D40" s="204"/>
      <c r="E40" s="205">
        <v>0.62800999999999996</v>
      </c>
      <c r="F40" s="172"/>
      <c r="G40" s="206"/>
      <c r="H40" s="147"/>
      <c r="I40" s="147"/>
      <c r="J40" s="147"/>
      <c r="K40" s="147"/>
      <c r="L40" s="147"/>
      <c r="M40" s="147"/>
      <c r="N40" s="146"/>
      <c r="O40" s="146"/>
      <c r="P40" s="146"/>
      <c r="Q40" s="146"/>
      <c r="R40" s="147"/>
      <c r="S40" s="147"/>
      <c r="T40" s="147"/>
      <c r="U40" s="147"/>
      <c r="V40" s="147"/>
      <c r="W40" s="147"/>
      <c r="X40" s="147"/>
      <c r="Y40" s="147"/>
      <c r="Z40" s="143"/>
      <c r="AA40" s="143"/>
      <c r="AB40" s="143"/>
      <c r="AC40" s="143"/>
      <c r="AD40" s="143"/>
      <c r="AE40" s="143"/>
      <c r="AF40" s="143"/>
      <c r="AG40" s="143" t="s">
        <v>134</v>
      </c>
      <c r="AH40" s="143">
        <v>0</v>
      </c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</row>
    <row r="41" spans="1:60" ht="22.5" outlineLevel="1" x14ac:dyDescent="0.2">
      <c r="A41" s="200">
        <v>9</v>
      </c>
      <c r="B41" s="155" t="s">
        <v>166</v>
      </c>
      <c r="C41" s="165" t="s">
        <v>167</v>
      </c>
      <c r="D41" s="156" t="s">
        <v>131</v>
      </c>
      <c r="E41" s="157">
        <v>17.395399999999999</v>
      </c>
      <c r="F41" s="158"/>
      <c r="G41" s="201">
        <f>ROUND(E41*F41,2)</f>
        <v>0</v>
      </c>
      <c r="H41" s="148"/>
      <c r="I41" s="147">
        <f>ROUND(E41*H41,2)</f>
        <v>0</v>
      </c>
      <c r="J41" s="148"/>
      <c r="K41" s="147">
        <f>ROUND(E41*J41,2)</f>
        <v>0</v>
      </c>
      <c r="L41" s="147">
        <v>21</v>
      </c>
      <c r="M41" s="147">
        <f>G41*(1+L41/100)</f>
        <v>0</v>
      </c>
      <c r="N41" s="146">
        <v>4.7300000000000002E-2</v>
      </c>
      <c r="O41" s="146">
        <f>ROUND(E41*N41,2)</f>
        <v>0.82</v>
      </c>
      <c r="P41" s="146">
        <v>0</v>
      </c>
      <c r="Q41" s="146">
        <f>ROUND(E41*P41,2)</f>
        <v>0</v>
      </c>
      <c r="R41" s="147"/>
      <c r="S41" s="147" t="s">
        <v>132</v>
      </c>
      <c r="T41" s="147" t="s">
        <v>132</v>
      </c>
      <c r="U41" s="147">
        <v>0.32850000000000001</v>
      </c>
      <c r="V41" s="147">
        <f>ROUND(E41*U41,2)</f>
        <v>5.71</v>
      </c>
      <c r="W41" s="147"/>
      <c r="X41" s="147" t="s">
        <v>126</v>
      </c>
      <c r="Y41" s="147" t="s">
        <v>127</v>
      </c>
      <c r="Z41" s="143"/>
      <c r="AA41" s="143"/>
      <c r="AB41" s="143"/>
      <c r="AC41" s="143"/>
      <c r="AD41" s="143"/>
      <c r="AE41" s="143"/>
      <c r="AF41" s="143"/>
      <c r="AG41" s="143" t="s">
        <v>159</v>
      </c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</row>
    <row r="42" spans="1:60" outlineLevel="2" x14ac:dyDescent="0.2">
      <c r="A42" s="202"/>
      <c r="B42" s="167"/>
      <c r="C42" s="203" t="s">
        <v>141</v>
      </c>
      <c r="D42" s="204"/>
      <c r="E42" s="205"/>
      <c r="F42" s="172"/>
      <c r="G42" s="206"/>
      <c r="H42" s="147"/>
      <c r="I42" s="147"/>
      <c r="J42" s="147"/>
      <c r="K42" s="147"/>
      <c r="L42" s="147"/>
      <c r="M42" s="147"/>
      <c r="N42" s="146"/>
      <c r="O42" s="146"/>
      <c r="P42" s="146"/>
      <c r="Q42" s="146"/>
      <c r="R42" s="147"/>
      <c r="S42" s="147"/>
      <c r="T42" s="147"/>
      <c r="U42" s="147"/>
      <c r="V42" s="147"/>
      <c r="W42" s="147"/>
      <c r="X42" s="147"/>
      <c r="Y42" s="147"/>
      <c r="Z42" s="143"/>
      <c r="AA42" s="143"/>
      <c r="AB42" s="143"/>
      <c r="AC42" s="143"/>
      <c r="AD42" s="143"/>
      <c r="AE42" s="143"/>
      <c r="AF42" s="143"/>
      <c r="AG42" s="143" t="s">
        <v>134</v>
      </c>
      <c r="AH42" s="143">
        <v>0</v>
      </c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</row>
    <row r="43" spans="1:60" outlineLevel="3" x14ac:dyDescent="0.2">
      <c r="A43" s="202"/>
      <c r="B43" s="167"/>
      <c r="C43" s="203" t="s">
        <v>142</v>
      </c>
      <c r="D43" s="204"/>
      <c r="E43" s="205">
        <v>8.8409999999999993</v>
      </c>
      <c r="F43" s="172"/>
      <c r="G43" s="206"/>
      <c r="H43" s="147"/>
      <c r="I43" s="147"/>
      <c r="J43" s="147"/>
      <c r="K43" s="147"/>
      <c r="L43" s="147"/>
      <c r="M43" s="147"/>
      <c r="N43" s="146"/>
      <c r="O43" s="146"/>
      <c r="P43" s="146"/>
      <c r="Q43" s="146"/>
      <c r="R43" s="147"/>
      <c r="S43" s="147"/>
      <c r="T43" s="147"/>
      <c r="U43" s="147"/>
      <c r="V43" s="147"/>
      <c r="W43" s="147"/>
      <c r="X43" s="147"/>
      <c r="Y43" s="147"/>
      <c r="Z43" s="143"/>
      <c r="AA43" s="143"/>
      <c r="AB43" s="143"/>
      <c r="AC43" s="143"/>
      <c r="AD43" s="143"/>
      <c r="AE43" s="143"/>
      <c r="AF43" s="143"/>
      <c r="AG43" s="143" t="s">
        <v>134</v>
      </c>
      <c r="AH43" s="143">
        <v>0</v>
      </c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</row>
    <row r="44" spans="1:60" outlineLevel="3" x14ac:dyDescent="0.2">
      <c r="A44" s="202"/>
      <c r="B44" s="167"/>
      <c r="C44" s="203" t="s">
        <v>143</v>
      </c>
      <c r="D44" s="204"/>
      <c r="E44" s="205"/>
      <c r="F44" s="172"/>
      <c r="G44" s="206"/>
      <c r="H44" s="147"/>
      <c r="I44" s="147"/>
      <c r="J44" s="147"/>
      <c r="K44" s="147"/>
      <c r="L44" s="147"/>
      <c r="M44" s="147"/>
      <c r="N44" s="146"/>
      <c r="O44" s="146"/>
      <c r="P44" s="146"/>
      <c r="Q44" s="146"/>
      <c r="R44" s="147"/>
      <c r="S44" s="147"/>
      <c r="T44" s="147"/>
      <c r="U44" s="147"/>
      <c r="V44" s="147"/>
      <c r="W44" s="147"/>
      <c r="X44" s="147"/>
      <c r="Y44" s="147"/>
      <c r="Z44" s="143"/>
      <c r="AA44" s="143"/>
      <c r="AB44" s="143"/>
      <c r="AC44" s="143"/>
      <c r="AD44" s="143"/>
      <c r="AE44" s="143"/>
      <c r="AF44" s="143"/>
      <c r="AG44" s="143" t="s">
        <v>134</v>
      </c>
      <c r="AH44" s="143">
        <v>0</v>
      </c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</row>
    <row r="45" spans="1:60" outlineLevel="3" x14ac:dyDescent="0.2">
      <c r="A45" s="202"/>
      <c r="B45" s="167"/>
      <c r="C45" s="203" t="s">
        <v>144</v>
      </c>
      <c r="D45" s="204"/>
      <c r="E45" s="205">
        <v>3.3210000000000002</v>
      </c>
      <c r="F45" s="172"/>
      <c r="G45" s="206"/>
      <c r="H45" s="147"/>
      <c r="I45" s="147"/>
      <c r="J45" s="147"/>
      <c r="K45" s="147"/>
      <c r="L45" s="147"/>
      <c r="M45" s="147"/>
      <c r="N45" s="146"/>
      <c r="O45" s="146"/>
      <c r="P45" s="146"/>
      <c r="Q45" s="146"/>
      <c r="R45" s="147"/>
      <c r="S45" s="147"/>
      <c r="T45" s="147"/>
      <c r="U45" s="147"/>
      <c r="V45" s="147"/>
      <c r="W45" s="147"/>
      <c r="X45" s="147"/>
      <c r="Y45" s="147"/>
      <c r="Z45" s="143"/>
      <c r="AA45" s="143"/>
      <c r="AB45" s="143"/>
      <c r="AC45" s="143"/>
      <c r="AD45" s="143"/>
      <c r="AE45" s="143"/>
      <c r="AF45" s="143"/>
      <c r="AG45" s="143" t="s">
        <v>134</v>
      </c>
      <c r="AH45" s="143">
        <v>0</v>
      </c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</row>
    <row r="46" spans="1:60" outlineLevel="3" x14ac:dyDescent="0.2">
      <c r="A46" s="202"/>
      <c r="B46" s="167"/>
      <c r="C46" s="203" t="s">
        <v>145</v>
      </c>
      <c r="D46" s="204"/>
      <c r="E46" s="205">
        <v>5.2333999999999996</v>
      </c>
      <c r="F46" s="172"/>
      <c r="G46" s="206"/>
      <c r="H46" s="147"/>
      <c r="I46" s="147"/>
      <c r="J46" s="147"/>
      <c r="K46" s="147"/>
      <c r="L46" s="147"/>
      <c r="M46" s="147"/>
      <c r="N46" s="146"/>
      <c r="O46" s="146"/>
      <c r="P46" s="146"/>
      <c r="Q46" s="146"/>
      <c r="R46" s="147"/>
      <c r="S46" s="147"/>
      <c r="T46" s="147"/>
      <c r="U46" s="147"/>
      <c r="V46" s="147"/>
      <c r="W46" s="147"/>
      <c r="X46" s="147"/>
      <c r="Y46" s="147"/>
      <c r="Z46" s="143"/>
      <c r="AA46" s="143"/>
      <c r="AB46" s="143"/>
      <c r="AC46" s="143"/>
      <c r="AD46" s="143"/>
      <c r="AE46" s="143"/>
      <c r="AF46" s="143"/>
      <c r="AG46" s="143" t="s">
        <v>134</v>
      </c>
      <c r="AH46" s="143">
        <v>0</v>
      </c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</row>
    <row r="47" spans="1:60" outlineLevel="1" x14ac:dyDescent="0.2">
      <c r="A47" s="198">
        <v>10</v>
      </c>
      <c r="B47" s="159" t="s">
        <v>168</v>
      </c>
      <c r="C47" s="164" t="s">
        <v>169</v>
      </c>
      <c r="D47" s="160" t="s">
        <v>131</v>
      </c>
      <c r="E47" s="161">
        <v>17.395</v>
      </c>
      <c r="F47" s="162"/>
      <c r="G47" s="199">
        <f>ROUND(E47*F47,2)</f>
        <v>0</v>
      </c>
      <c r="H47" s="148"/>
      <c r="I47" s="147">
        <f>ROUND(E47*H47,2)</f>
        <v>0</v>
      </c>
      <c r="J47" s="148"/>
      <c r="K47" s="147">
        <f>ROUND(E47*J47,2)</f>
        <v>0</v>
      </c>
      <c r="L47" s="147">
        <v>21</v>
      </c>
      <c r="M47" s="147">
        <f>G47*(1+L47/100)</f>
        <v>0</v>
      </c>
      <c r="N47" s="146">
        <v>2.5999999999999998E-4</v>
      </c>
      <c r="O47" s="146">
        <f>ROUND(E47*N47,2)</f>
        <v>0</v>
      </c>
      <c r="P47" s="146">
        <v>0</v>
      </c>
      <c r="Q47" s="146">
        <f>ROUND(E47*P47,2)</f>
        <v>0</v>
      </c>
      <c r="R47" s="147"/>
      <c r="S47" s="147" t="s">
        <v>132</v>
      </c>
      <c r="T47" s="147" t="s">
        <v>132</v>
      </c>
      <c r="U47" s="147">
        <v>0.09</v>
      </c>
      <c r="V47" s="147">
        <f>ROUND(E47*U47,2)</f>
        <v>1.57</v>
      </c>
      <c r="W47" s="147"/>
      <c r="X47" s="147" t="s">
        <v>126</v>
      </c>
      <c r="Y47" s="147" t="s">
        <v>127</v>
      </c>
      <c r="Z47" s="143"/>
      <c r="AA47" s="143"/>
      <c r="AB47" s="143"/>
      <c r="AC47" s="143"/>
      <c r="AD47" s="143"/>
      <c r="AE47" s="143"/>
      <c r="AF47" s="143"/>
      <c r="AG47" s="143" t="s">
        <v>159</v>
      </c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</row>
    <row r="48" spans="1:60" outlineLevel="1" x14ac:dyDescent="0.2">
      <c r="A48" s="198">
        <v>11</v>
      </c>
      <c r="B48" s="159" t="s">
        <v>170</v>
      </c>
      <c r="C48" s="164" t="s">
        <v>171</v>
      </c>
      <c r="D48" s="160" t="s">
        <v>131</v>
      </c>
      <c r="E48" s="161">
        <v>17.395</v>
      </c>
      <c r="F48" s="162"/>
      <c r="G48" s="199">
        <f>ROUND(E48*F48,2)</f>
        <v>0</v>
      </c>
      <c r="H48" s="148"/>
      <c r="I48" s="147">
        <f>ROUND(E48*H48,2)</f>
        <v>0</v>
      </c>
      <c r="J48" s="148"/>
      <c r="K48" s="147">
        <f>ROUND(E48*J48,2)</f>
        <v>0</v>
      </c>
      <c r="L48" s="147">
        <v>21</v>
      </c>
      <c r="M48" s="147">
        <f>G48*(1+L48/100)</f>
        <v>0</v>
      </c>
      <c r="N48" s="146">
        <v>0</v>
      </c>
      <c r="O48" s="146">
        <f>ROUND(E48*N48,2)</f>
        <v>0</v>
      </c>
      <c r="P48" s="146">
        <v>0</v>
      </c>
      <c r="Q48" s="146">
        <f>ROUND(E48*P48,2)</f>
        <v>0</v>
      </c>
      <c r="R48" s="147"/>
      <c r="S48" s="147" t="s">
        <v>132</v>
      </c>
      <c r="T48" s="147" t="s">
        <v>132</v>
      </c>
      <c r="U48" s="147">
        <v>0.05</v>
      </c>
      <c r="V48" s="147">
        <f>ROUND(E48*U48,2)</f>
        <v>0.87</v>
      </c>
      <c r="W48" s="147"/>
      <c r="X48" s="147" t="s">
        <v>126</v>
      </c>
      <c r="Y48" s="147" t="s">
        <v>127</v>
      </c>
      <c r="Z48" s="143"/>
      <c r="AA48" s="143"/>
      <c r="AB48" s="143"/>
      <c r="AC48" s="143"/>
      <c r="AD48" s="143"/>
      <c r="AE48" s="143"/>
      <c r="AF48" s="143"/>
      <c r="AG48" s="143" t="s">
        <v>159</v>
      </c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</row>
    <row r="49" spans="1:60" x14ac:dyDescent="0.2">
      <c r="A49" s="196" t="s">
        <v>119</v>
      </c>
      <c r="B49" s="151" t="s">
        <v>60</v>
      </c>
      <c r="C49" s="163" t="s">
        <v>61</v>
      </c>
      <c r="D49" s="152"/>
      <c r="E49" s="153"/>
      <c r="F49" s="154"/>
      <c r="G49" s="197">
        <f>SUMIF(AG50:AG50,"&lt;&gt;NOR",G50:G50)</f>
        <v>0</v>
      </c>
      <c r="H49" s="150"/>
      <c r="I49" s="150">
        <f>SUM(I50:I50)</f>
        <v>0</v>
      </c>
      <c r="J49" s="150"/>
      <c r="K49" s="150">
        <f>SUM(K50:K50)</f>
        <v>0</v>
      </c>
      <c r="L49" s="150"/>
      <c r="M49" s="150">
        <f>SUM(M50:M50)</f>
        <v>0</v>
      </c>
      <c r="N49" s="149"/>
      <c r="O49" s="149">
        <f>SUM(O50:O50)</f>
        <v>0.05</v>
      </c>
      <c r="P49" s="149"/>
      <c r="Q49" s="149">
        <f>SUM(Q50:Q50)</f>
        <v>0</v>
      </c>
      <c r="R49" s="150"/>
      <c r="S49" s="150"/>
      <c r="T49" s="150"/>
      <c r="U49" s="150"/>
      <c r="V49" s="150">
        <f>SUM(V50:V50)</f>
        <v>1.7</v>
      </c>
      <c r="W49" s="150"/>
      <c r="X49" s="150"/>
      <c r="Y49" s="150"/>
      <c r="AG49" t="s">
        <v>120</v>
      </c>
    </row>
    <row r="50" spans="1:60" ht="22.5" outlineLevel="1" x14ac:dyDescent="0.2">
      <c r="A50" s="198">
        <v>12</v>
      </c>
      <c r="B50" s="159" t="s">
        <v>172</v>
      </c>
      <c r="C50" s="164" t="s">
        <v>173</v>
      </c>
      <c r="D50" s="160" t="s">
        <v>174</v>
      </c>
      <c r="E50" s="161">
        <v>2</v>
      </c>
      <c r="F50" s="162"/>
      <c r="G50" s="199">
        <f>ROUND(E50*F50,2)</f>
        <v>0</v>
      </c>
      <c r="H50" s="148"/>
      <c r="I50" s="147">
        <f>ROUND(E50*H50,2)</f>
        <v>0</v>
      </c>
      <c r="J50" s="148"/>
      <c r="K50" s="147">
        <f>ROUND(E50*J50,2)</f>
        <v>0</v>
      </c>
      <c r="L50" s="147">
        <v>21</v>
      </c>
      <c r="M50" s="147">
        <f>G50*(1+L50/100)</f>
        <v>0</v>
      </c>
      <c r="N50" s="146">
        <v>2.35E-2</v>
      </c>
      <c r="O50" s="146">
        <f>ROUND(E50*N50,2)</f>
        <v>0.05</v>
      </c>
      <c r="P50" s="146">
        <v>0</v>
      </c>
      <c r="Q50" s="146">
        <f>ROUND(E50*P50,2)</f>
        <v>0</v>
      </c>
      <c r="R50" s="147"/>
      <c r="S50" s="147" t="s">
        <v>124</v>
      </c>
      <c r="T50" s="147" t="s">
        <v>125</v>
      </c>
      <c r="U50" s="147">
        <v>0.85</v>
      </c>
      <c r="V50" s="147">
        <f>ROUND(E50*U50,2)</f>
        <v>1.7</v>
      </c>
      <c r="W50" s="147"/>
      <c r="X50" s="147" t="s">
        <v>126</v>
      </c>
      <c r="Y50" s="147" t="s">
        <v>127</v>
      </c>
      <c r="Z50" s="143"/>
      <c r="AA50" s="143"/>
      <c r="AB50" s="143"/>
      <c r="AC50" s="143"/>
      <c r="AD50" s="143"/>
      <c r="AE50" s="143"/>
      <c r="AF50" s="143"/>
      <c r="AG50" s="143" t="s">
        <v>128</v>
      </c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</row>
    <row r="51" spans="1:60" x14ac:dyDescent="0.2">
      <c r="A51" s="196" t="s">
        <v>119</v>
      </c>
      <c r="B51" s="151" t="s">
        <v>62</v>
      </c>
      <c r="C51" s="163" t="s">
        <v>63</v>
      </c>
      <c r="D51" s="152"/>
      <c r="E51" s="153"/>
      <c r="F51" s="154"/>
      <c r="G51" s="197">
        <f>SUMIF(AG52:AG58,"&lt;&gt;NOR",G52:G58)</f>
        <v>0</v>
      </c>
      <c r="H51" s="150"/>
      <c r="I51" s="150">
        <f>SUM(I52:I58)</f>
        <v>0</v>
      </c>
      <c r="J51" s="150"/>
      <c r="K51" s="150">
        <f>SUM(K52:K58)</f>
        <v>0</v>
      </c>
      <c r="L51" s="150"/>
      <c r="M51" s="150">
        <f>SUM(M52:M58)</f>
        <v>0</v>
      </c>
      <c r="N51" s="149"/>
      <c r="O51" s="149">
        <f>SUM(O52:O58)</f>
        <v>0.03</v>
      </c>
      <c r="P51" s="149"/>
      <c r="Q51" s="149">
        <f>SUM(Q52:Q58)</f>
        <v>0</v>
      </c>
      <c r="R51" s="150"/>
      <c r="S51" s="150"/>
      <c r="T51" s="150"/>
      <c r="U51" s="150"/>
      <c r="V51" s="150">
        <f>SUM(V52:V58)</f>
        <v>3.95</v>
      </c>
      <c r="W51" s="150"/>
      <c r="X51" s="150"/>
      <c r="Y51" s="150"/>
      <c r="AG51" t="s">
        <v>120</v>
      </c>
    </row>
    <row r="52" spans="1:60" outlineLevel="1" x14ac:dyDescent="0.2">
      <c r="A52" s="200">
        <v>13</v>
      </c>
      <c r="B52" s="155" t="s">
        <v>175</v>
      </c>
      <c r="C52" s="165" t="s">
        <v>176</v>
      </c>
      <c r="D52" s="156" t="s">
        <v>131</v>
      </c>
      <c r="E52" s="157">
        <v>22.302</v>
      </c>
      <c r="F52" s="158"/>
      <c r="G52" s="201">
        <f>ROUND(E52*F52,2)</f>
        <v>0</v>
      </c>
      <c r="H52" s="148"/>
      <c r="I52" s="147">
        <f>ROUND(E52*H52,2)</f>
        <v>0</v>
      </c>
      <c r="J52" s="148"/>
      <c r="K52" s="147">
        <f>ROUND(E52*J52,2)</f>
        <v>0</v>
      </c>
      <c r="L52" s="147">
        <v>21</v>
      </c>
      <c r="M52" s="147">
        <f>G52*(1+L52/100)</f>
        <v>0</v>
      </c>
      <c r="N52" s="146">
        <v>1.2099999999999999E-3</v>
      </c>
      <c r="O52" s="146">
        <f>ROUND(E52*N52,2)</f>
        <v>0.03</v>
      </c>
      <c r="P52" s="146">
        <v>0</v>
      </c>
      <c r="Q52" s="146">
        <f>ROUND(E52*P52,2)</f>
        <v>0</v>
      </c>
      <c r="R52" s="147"/>
      <c r="S52" s="147" t="s">
        <v>132</v>
      </c>
      <c r="T52" s="147" t="s">
        <v>132</v>
      </c>
      <c r="U52" s="147">
        <v>0.17699999999999999</v>
      </c>
      <c r="V52" s="147">
        <f>ROUND(E52*U52,2)</f>
        <v>3.95</v>
      </c>
      <c r="W52" s="147"/>
      <c r="X52" s="147" t="s">
        <v>126</v>
      </c>
      <c r="Y52" s="147" t="s">
        <v>127</v>
      </c>
      <c r="Z52" s="143"/>
      <c r="AA52" s="143"/>
      <c r="AB52" s="143"/>
      <c r="AC52" s="143"/>
      <c r="AD52" s="143"/>
      <c r="AE52" s="143"/>
      <c r="AF52" s="143"/>
      <c r="AG52" s="143" t="s">
        <v>128</v>
      </c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</row>
    <row r="53" spans="1:60" outlineLevel="2" x14ac:dyDescent="0.2">
      <c r="A53" s="202"/>
      <c r="B53" s="167"/>
      <c r="C53" s="203" t="s">
        <v>177</v>
      </c>
      <c r="D53" s="204"/>
      <c r="E53" s="205"/>
      <c r="F53" s="172"/>
      <c r="G53" s="206"/>
      <c r="H53" s="147"/>
      <c r="I53" s="147"/>
      <c r="J53" s="147"/>
      <c r="K53" s="147"/>
      <c r="L53" s="147"/>
      <c r="M53" s="147"/>
      <c r="N53" s="146"/>
      <c r="O53" s="146"/>
      <c r="P53" s="146"/>
      <c r="Q53" s="146"/>
      <c r="R53" s="147"/>
      <c r="S53" s="147"/>
      <c r="T53" s="147"/>
      <c r="U53" s="147"/>
      <c r="V53" s="147"/>
      <c r="W53" s="147"/>
      <c r="X53" s="147"/>
      <c r="Y53" s="147"/>
      <c r="Z53" s="143"/>
      <c r="AA53" s="143"/>
      <c r="AB53" s="143"/>
      <c r="AC53" s="143"/>
      <c r="AD53" s="143"/>
      <c r="AE53" s="143"/>
      <c r="AF53" s="143"/>
      <c r="AG53" s="143" t="s">
        <v>134</v>
      </c>
      <c r="AH53" s="143">
        <v>0</v>
      </c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</row>
    <row r="54" spans="1:60" outlineLevel="3" x14ac:dyDescent="0.2">
      <c r="A54" s="202"/>
      <c r="B54" s="167"/>
      <c r="C54" s="203" t="s">
        <v>178</v>
      </c>
      <c r="D54" s="204"/>
      <c r="E54" s="205">
        <v>3.351</v>
      </c>
      <c r="F54" s="172"/>
      <c r="G54" s="206"/>
      <c r="H54" s="147"/>
      <c r="I54" s="147"/>
      <c r="J54" s="147"/>
      <c r="K54" s="147"/>
      <c r="L54" s="147"/>
      <c r="M54" s="147"/>
      <c r="N54" s="146"/>
      <c r="O54" s="146"/>
      <c r="P54" s="146"/>
      <c r="Q54" s="146"/>
      <c r="R54" s="147"/>
      <c r="S54" s="147"/>
      <c r="T54" s="147"/>
      <c r="U54" s="147"/>
      <c r="V54" s="147"/>
      <c r="W54" s="147"/>
      <c r="X54" s="147"/>
      <c r="Y54" s="147"/>
      <c r="Z54" s="143"/>
      <c r="AA54" s="143"/>
      <c r="AB54" s="143"/>
      <c r="AC54" s="143"/>
      <c r="AD54" s="143"/>
      <c r="AE54" s="143"/>
      <c r="AF54" s="143"/>
      <c r="AG54" s="143" t="s">
        <v>134</v>
      </c>
      <c r="AH54" s="143">
        <v>0</v>
      </c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</row>
    <row r="55" spans="1:60" outlineLevel="3" x14ac:dyDescent="0.2">
      <c r="A55" s="202"/>
      <c r="B55" s="167"/>
      <c r="C55" s="203" t="s">
        <v>179</v>
      </c>
      <c r="D55" s="204"/>
      <c r="E55" s="205"/>
      <c r="F55" s="172"/>
      <c r="G55" s="206"/>
      <c r="H55" s="147"/>
      <c r="I55" s="147"/>
      <c r="J55" s="147"/>
      <c r="K55" s="147"/>
      <c r="L55" s="147"/>
      <c r="M55" s="147"/>
      <c r="N55" s="146"/>
      <c r="O55" s="146"/>
      <c r="P55" s="146"/>
      <c r="Q55" s="146"/>
      <c r="R55" s="147"/>
      <c r="S55" s="147"/>
      <c r="T55" s="147"/>
      <c r="U55" s="147"/>
      <c r="V55" s="147"/>
      <c r="W55" s="147"/>
      <c r="X55" s="147"/>
      <c r="Y55" s="147"/>
      <c r="Z55" s="143"/>
      <c r="AA55" s="143"/>
      <c r="AB55" s="143"/>
      <c r="AC55" s="143"/>
      <c r="AD55" s="143"/>
      <c r="AE55" s="143"/>
      <c r="AF55" s="143"/>
      <c r="AG55" s="143" t="s">
        <v>134</v>
      </c>
      <c r="AH55" s="143">
        <v>0</v>
      </c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</row>
    <row r="56" spans="1:60" outlineLevel="3" x14ac:dyDescent="0.2">
      <c r="A56" s="202"/>
      <c r="B56" s="167"/>
      <c r="C56" s="203" t="s">
        <v>180</v>
      </c>
      <c r="D56" s="204"/>
      <c r="E56" s="205">
        <v>1.5509999999999999</v>
      </c>
      <c r="F56" s="172"/>
      <c r="G56" s="206"/>
      <c r="H56" s="147"/>
      <c r="I56" s="147"/>
      <c r="J56" s="147"/>
      <c r="K56" s="147"/>
      <c r="L56" s="147"/>
      <c r="M56" s="147"/>
      <c r="N56" s="146"/>
      <c r="O56" s="146"/>
      <c r="P56" s="146"/>
      <c r="Q56" s="146"/>
      <c r="R56" s="147"/>
      <c r="S56" s="147"/>
      <c r="T56" s="147"/>
      <c r="U56" s="147"/>
      <c r="V56" s="147"/>
      <c r="W56" s="147"/>
      <c r="X56" s="147"/>
      <c r="Y56" s="147"/>
      <c r="Z56" s="143"/>
      <c r="AA56" s="143"/>
      <c r="AB56" s="143"/>
      <c r="AC56" s="143"/>
      <c r="AD56" s="143"/>
      <c r="AE56" s="143"/>
      <c r="AF56" s="143"/>
      <c r="AG56" s="143" t="s">
        <v>134</v>
      </c>
      <c r="AH56" s="143">
        <v>0</v>
      </c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3"/>
    </row>
    <row r="57" spans="1:60" outlineLevel="3" x14ac:dyDescent="0.2">
      <c r="A57" s="202"/>
      <c r="B57" s="167"/>
      <c r="C57" s="203" t="s">
        <v>181</v>
      </c>
      <c r="D57" s="204"/>
      <c r="E57" s="205"/>
      <c r="F57" s="172"/>
      <c r="G57" s="206"/>
      <c r="H57" s="147"/>
      <c r="I57" s="147"/>
      <c r="J57" s="147"/>
      <c r="K57" s="147"/>
      <c r="L57" s="147"/>
      <c r="M57" s="147"/>
      <c r="N57" s="146"/>
      <c r="O57" s="146"/>
      <c r="P57" s="146"/>
      <c r="Q57" s="146"/>
      <c r="R57" s="147"/>
      <c r="S57" s="147"/>
      <c r="T57" s="147"/>
      <c r="U57" s="147"/>
      <c r="V57" s="147"/>
      <c r="W57" s="147"/>
      <c r="X57" s="147"/>
      <c r="Y57" s="147"/>
      <c r="Z57" s="143"/>
      <c r="AA57" s="143"/>
      <c r="AB57" s="143"/>
      <c r="AC57" s="143"/>
      <c r="AD57" s="143"/>
      <c r="AE57" s="143"/>
      <c r="AF57" s="143"/>
      <c r="AG57" s="143" t="s">
        <v>134</v>
      </c>
      <c r="AH57" s="143">
        <v>0</v>
      </c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  <c r="BH57" s="143"/>
    </row>
    <row r="58" spans="1:60" outlineLevel="3" x14ac:dyDescent="0.2">
      <c r="A58" s="202"/>
      <c r="B58" s="167"/>
      <c r="C58" s="203" t="s">
        <v>182</v>
      </c>
      <c r="D58" s="204"/>
      <c r="E58" s="205">
        <v>17.399999999999999</v>
      </c>
      <c r="F58" s="172"/>
      <c r="G58" s="206"/>
      <c r="H58" s="147"/>
      <c r="I58" s="147"/>
      <c r="J58" s="147"/>
      <c r="K58" s="147"/>
      <c r="L58" s="147"/>
      <c r="M58" s="147"/>
      <c r="N58" s="146"/>
      <c r="O58" s="146"/>
      <c r="P58" s="146"/>
      <c r="Q58" s="146"/>
      <c r="R58" s="147"/>
      <c r="S58" s="147"/>
      <c r="T58" s="147"/>
      <c r="U58" s="147"/>
      <c r="V58" s="147"/>
      <c r="W58" s="147"/>
      <c r="X58" s="147"/>
      <c r="Y58" s="147"/>
      <c r="Z58" s="143"/>
      <c r="AA58" s="143"/>
      <c r="AB58" s="143"/>
      <c r="AC58" s="143"/>
      <c r="AD58" s="143"/>
      <c r="AE58" s="143"/>
      <c r="AF58" s="143"/>
      <c r="AG58" s="143" t="s">
        <v>134</v>
      </c>
      <c r="AH58" s="143">
        <v>0</v>
      </c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3"/>
      <c r="BG58" s="143"/>
      <c r="BH58" s="143"/>
    </row>
    <row r="59" spans="1:60" ht="25.5" x14ac:dyDescent="0.2">
      <c r="A59" s="196" t="s">
        <v>119</v>
      </c>
      <c r="B59" s="151" t="s">
        <v>64</v>
      </c>
      <c r="C59" s="163" t="s">
        <v>65</v>
      </c>
      <c r="D59" s="152"/>
      <c r="E59" s="153"/>
      <c r="F59" s="154"/>
      <c r="G59" s="197">
        <f>SUMIF(AG60:AG60,"&lt;&gt;NOR",G60:G60)</f>
        <v>0</v>
      </c>
      <c r="H59" s="150"/>
      <c r="I59" s="150">
        <f>SUM(I60:I60)</f>
        <v>0</v>
      </c>
      <c r="J59" s="150"/>
      <c r="K59" s="150">
        <f>SUM(K60:K60)</f>
        <v>0</v>
      </c>
      <c r="L59" s="150"/>
      <c r="M59" s="150">
        <f>SUM(M60:M60)</f>
        <v>0</v>
      </c>
      <c r="N59" s="149"/>
      <c r="O59" s="149">
        <f>SUM(O60:O60)</f>
        <v>0</v>
      </c>
      <c r="P59" s="149"/>
      <c r="Q59" s="149">
        <f>SUM(Q60:Q60)</f>
        <v>0</v>
      </c>
      <c r="R59" s="150"/>
      <c r="S59" s="150"/>
      <c r="T59" s="150"/>
      <c r="U59" s="150"/>
      <c r="V59" s="150">
        <f>SUM(V60:V60)</f>
        <v>5.39</v>
      </c>
      <c r="W59" s="150"/>
      <c r="X59" s="150"/>
      <c r="Y59" s="150"/>
      <c r="AG59" t="s">
        <v>120</v>
      </c>
    </row>
    <row r="60" spans="1:60" outlineLevel="1" x14ac:dyDescent="0.2">
      <c r="A60" s="198">
        <v>14</v>
      </c>
      <c r="B60" s="159" t="s">
        <v>183</v>
      </c>
      <c r="C60" s="164" t="s">
        <v>184</v>
      </c>
      <c r="D60" s="160" t="s">
        <v>131</v>
      </c>
      <c r="E60" s="161">
        <v>17.395</v>
      </c>
      <c r="F60" s="162"/>
      <c r="G60" s="199">
        <f>ROUND(E60*F60,2)</f>
        <v>0</v>
      </c>
      <c r="H60" s="148"/>
      <c r="I60" s="147">
        <f>ROUND(E60*H60,2)</f>
        <v>0</v>
      </c>
      <c r="J60" s="148"/>
      <c r="K60" s="147">
        <f>ROUND(E60*J60,2)</f>
        <v>0</v>
      </c>
      <c r="L60" s="147">
        <v>21</v>
      </c>
      <c r="M60" s="147">
        <f>G60*(1+L60/100)</f>
        <v>0</v>
      </c>
      <c r="N60" s="146">
        <v>4.0000000000000003E-5</v>
      </c>
      <c r="O60" s="146">
        <f>ROUND(E60*N60,2)</f>
        <v>0</v>
      </c>
      <c r="P60" s="146">
        <v>0</v>
      </c>
      <c r="Q60" s="146">
        <f>ROUND(E60*P60,2)</f>
        <v>0</v>
      </c>
      <c r="R60" s="147"/>
      <c r="S60" s="147" t="s">
        <v>132</v>
      </c>
      <c r="T60" s="147" t="s">
        <v>132</v>
      </c>
      <c r="U60" s="147">
        <v>0.31</v>
      </c>
      <c r="V60" s="147">
        <f>ROUND(E60*U60,2)</f>
        <v>5.39</v>
      </c>
      <c r="W60" s="147"/>
      <c r="X60" s="147" t="s">
        <v>126</v>
      </c>
      <c r="Y60" s="147" t="s">
        <v>127</v>
      </c>
      <c r="Z60" s="143"/>
      <c r="AA60" s="143"/>
      <c r="AB60" s="143"/>
      <c r="AC60" s="143"/>
      <c r="AD60" s="143"/>
      <c r="AE60" s="143"/>
      <c r="AF60" s="143"/>
      <c r="AG60" s="143" t="s">
        <v>159</v>
      </c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3"/>
      <c r="BB60" s="143"/>
      <c r="BC60" s="143"/>
      <c r="BD60" s="143"/>
      <c r="BE60" s="143"/>
      <c r="BF60" s="143"/>
      <c r="BG60" s="143"/>
      <c r="BH60" s="143"/>
    </row>
    <row r="61" spans="1:60" x14ac:dyDescent="0.2">
      <c r="A61" s="196" t="s">
        <v>119</v>
      </c>
      <c r="B61" s="151" t="s">
        <v>66</v>
      </c>
      <c r="C61" s="163" t="s">
        <v>67</v>
      </c>
      <c r="D61" s="152"/>
      <c r="E61" s="153"/>
      <c r="F61" s="154"/>
      <c r="G61" s="197">
        <f>SUMIF(AG62:AG144,"&lt;&gt;NOR",G62:G144)</f>
        <v>0</v>
      </c>
      <c r="H61" s="150"/>
      <c r="I61" s="150">
        <f>SUM(I62:I144)</f>
        <v>0</v>
      </c>
      <c r="J61" s="150"/>
      <c r="K61" s="150">
        <f>SUM(K62:K144)</f>
        <v>0</v>
      </c>
      <c r="L61" s="150"/>
      <c r="M61" s="150">
        <f>SUM(M62:M144)</f>
        <v>0</v>
      </c>
      <c r="N61" s="149"/>
      <c r="O61" s="149">
        <f>SUM(O62:O144)</f>
        <v>0.02</v>
      </c>
      <c r="P61" s="149"/>
      <c r="Q61" s="149">
        <f>SUM(Q62:Q144)</f>
        <v>14.66</v>
      </c>
      <c r="R61" s="150"/>
      <c r="S61" s="150"/>
      <c r="T61" s="150"/>
      <c r="U61" s="150"/>
      <c r="V61" s="150">
        <f>SUM(V62:V144)</f>
        <v>72.360000000000014</v>
      </c>
      <c r="W61" s="150"/>
      <c r="X61" s="150"/>
      <c r="Y61" s="150"/>
      <c r="AG61" t="s">
        <v>120</v>
      </c>
    </row>
    <row r="62" spans="1:60" outlineLevel="1" x14ac:dyDescent="0.2">
      <c r="A62" s="200">
        <v>15</v>
      </c>
      <c r="B62" s="155" t="s">
        <v>185</v>
      </c>
      <c r="C62" s="165" t="s">
        <v>186</v>
      </c>
      <c r="D62" s="156" t="s">
        <v>131</v>
      </c>
      <c r="E62" s="157">
        <v>14.620649999999999</v>
      </c>
      <c r="F62" s="158"/>
      <c r="G62" s="201">
        <f>ROUND(E62*F62,2)</f>
        <v>0</v>
      </c>
      <c r="H62" s="148"/>
      <c r="I62" s="147">
        <f>ROUND(E62*H62,2)</f>
        <v>0</v>
      </c>
      <c r="J62" s="148"/>
      <c r="K62" s="147">
        <f>ROUND(E62*J62,2)</f>
        <v>0</v>
      </c>
      <c r="L62" s="147">
        <v>21</v>
      </c>
      <c r="M62" s="147">
        <f>G62*(1+L62/100)</f>
        <v>0</v>
      </c>
      <c r="N62" s="146">
        <v>6.7000000000000002E-4</v>
      </c>
      <c r="O62" s="146">
        <f>ROUND(E62*N62,2)</f>
        <v>0.01</v>
      </c>
      <c r="P62" s="146">
        <v>0.18</v>
      </c>
      <c r="Q62" s="146">
        <f>ROUND(E62*P62,2)</f>
        <v>2.63</v>
      </c>
      <c r="R62" s="147"/>
      <c r="S62" s="147" t="s">
        <v>132</v>
      </c>
      <c r="T62" s="147" t="s">
        <v>132</v>
      </c>
      <c r="U62" s="147">
        <v>0.23200000000000001</v>
      </c>
      <c r="V62" s="147">
        <f>ROUND(E62*U62,2)</f>
        <v>3.39</v>
      </c>
      <c r="W62" s="147"/>
      <c r="X62" s="147" t="s">
        <v>126</v>
      </c>
      <c r="Y62" s="147" t="s">
        <v>127</v>
      </c>
      <c r="Z62" s="143"/>
      <c r="AA62" s="143"/>
      <c r="AB62" s="143"/>
      <c r="AC62" s="143"/>
      <c r="AD62" s="143"/>
      <c r="AE62" s="143"/>
      <c r="AF62" s="143"/>
      <c r="AG62" s="143" t="s">
        <v>128</v>
      </c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</row>
    <row r="63" spans="1:60" outlineLevel="2" x14ac:dyDescent="0.2">
      <c r="A63" s="202"/>
      <c r="B63" s="167"/>
      <c r="C63" s="203" t="s">
        <v>187</v>
      </c>
      <c r="D63" s="204"/>
      <c r="E63" s="205">
        <v>21.121649999999999</v>
      </c>
      <c r="F63" s="172"/>
      <c r="G63" s="206"/>
      <c r="H63" s="147"/>
      <c r="I63" s="147"/>
      <c r="J63" s="147"/>
      <c r="K63" s="147"/>
      <c r="L63" s="147"/>
      <c r="M63" s="147"/>
      <c r="N63" s="146"/>
      <c r="O63" s="146"/>
      <c r="P63" s="146"/>
      <c r="Q63" s="146"/>
      <c r="R63" s="147"/>
      <c r="S63" s="147"/>
      <c r="T63" s="147"/>
      <c r="U63" s="147"/>
      <c r="V63" s="147"/>
      <c r="W63" s="147"/>
      <c r="X63" s="147"/>
      <c r="Y63" s="147"/>
      <c r="Z63" s="143"/>
      <c r="AA63" s="143"/>
      <c r="AB63" s="143"/>
      <c r="AC63" s="143"/>
      <c r="AD63" s="143"/>
      <c r="AE63" s="143"/>
      <c r="AF63" s="143"/>
      <c r="AG63" s="143" t="s">
        <v>134</v>
      </c>
      <c r="AH63" s="143">
        <v>0</v>
      </c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  <c r="BF63" s="143"/>
      <c r="BG63" s="143"/>
      <c r="BH63" s="143"/>
    </row>
    <row r="64" spans="1:60" outlineLevel="3" x14ac:dyDescent="0.2">
      <c r="A64" s="202"/>
      <c r="B64" s="167"/>
      <c r="C64" s="203" t="s">
        <v>188</v>
      </c>
      <c r="D64" s="204"/>
      <c r="E64" s="205">
        <v>-2.3639999999999999</v>
      </c>
      <c r="F64" s="172"/>
      <c r="G64" s="206"/>
      <c r="H64" s="147"/>
      <c r="I64" s="147"/>
      <c r="J64" s="147"/>
      <c r="K64" s="147"/>
      <c r="L64" s="147"/>
      <c r="M64" s="147"/>
      <c r="N64" s="146"/>
      <c r="O64" s="146"/>
      <c r="P64" s="146"/>
      <c r="Q64" s="146"/>
      <c r="R64" s="147"/>
      <c r="S64" s="147"/>
      <c r="T64" s="147"/>
      <c r="U64" s="147"/>
      <c r="V64" s="147"/>
      <c r="W64" s="147"/>
      <c r="X64" s="147"/>
      <c r="Y64" s="147"/>
      <c r="Z64" s="143"/>
      <c r="AA64" s="143"/>
      <c r="AB64" s="143"/>
      <c r="AC64" s="143"/>
      <c r="AD64" s="143"/>
      <c r="AE64" s="143"/>
      <c r="AF64" s="143"/>
      <c r="AG64" s="143" t="s">
        <v>134</v>
      </c>
      <c r="AH64" s="143">
        <v>0</v>
      </c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/>
      <c r="BH64" s="143"/>
    </row>
    <row r="65" spans="1:60" outlineLevel="3" x14ac:dyDescent="0.2">
      <c r="A65" s="202"/>
      <c r="B65" s="167"/>
      <c r="C65" s="203" t="s">
        <v>189</v>
      </c>
      <c r="D65" s="204"/>
      <c r="E65" s="205">
        <v>-4.1369999999999996</v>
      </c>
      <c r="F65" s="172"/>
      <c r="G65" s="206"/>
      <c r="H65" s="147"/>
      <c r="I65" s="147"/>
      <c r="J65" s="147"/>
      <c r="K65" s="147"/>
      <c r="L65" s="147"/>
      <c r="M65" s="147"/>
      <c r="N65" s="146"/>
      <c r="O65" s="146"/>
      <c r="P65" s="146"/>
      <c r="Q65" s="146"/>
      <c r="R65" s="147"/>
      <c r="S65" s="147"/>
      <c r="T65" s="147"/>
      <c r="U65" s="147"/>
      <c r="V65" s="147"/>
      <c r="W65" s="147"/>
      <c r="X65" s="147"/>
      <c r="Y65" s="147"/>
      <c r="Z65" s="143"/>
      <c r="AA65" s="143"/>
      <c r="AB65" s="143"/>
      <c r="AC65" s="143"/>
      <c r="AD65" s="143"/>
      <c r="AE65" s="143"/>
      <c r="AF65" s="143"/>
      <c r="AG65" s="143" t="s">
        <v>134</v>
      </c>
      <c r="AH65" s="143">
        <v>0</v>
      </c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  <c r="BF65" s="143"/>
      <c r="BG65" s="143"/>
      <c r="BH65" s="143"/>
    </row>
    <row r="66" spans="1:60" ht="22.5" outlineLevel="1" x14ac:dyDescent="0.2">
      <c r="A66" s="200">
        <v>16</v>
      </c>
      <c r="B66" s="155" t="s">
        <v>190</v>
      </c>
      <c r="C66" s="165" t="s">
        <v>191</v>
      </c>
      <c r="D66" s="156" t="s">
        <v>162</v>
      </c>
      <c r="E66" s="157">
        <v>2.4390000000000001</v>
      </c>
      <c r="F66" s="158"/>
      <c r="G66" s="201">
        <f>ROUND(E66*F66,2)</f>
        <v>0</v>
      </c>
      <c r="H66" s="148"/>
      <c r="I66" s="147">
        <f>ROUND(E66*H66,2)</f>
        <v>0</v>
      </c>
      <c r="J66" s="148"/>
      <c r="K66" s="147">
        <f>ROUND(E66*J66,2)</f>
        <v>0</v>
      </c>
      <c r="L66" s="147">
        <v>21</v>
      </c>
      <c r="M66" s="147">
        <f>G66*(1+L66/100)</f>
        <v>0</v>
      </c>
      <c r="N66" s="146">
        <v>0</v>
      </c>
      <c r="O66" s="146">
        <f>ROUND(E66*N66,2)</f>
        <v>0</v>
      </c>
      <c r="P66" s="146">
        <v>2.2000000000000002</v>
      </c>
      <c r="Q66" s="146">
        <f>ROUND(E66*P66,2)</f>
        <v>5.37</v>
      </c>
      <c r="R66" s="147"/>
      <c r="S66" s="147" t="s">
        <v>132</v>
      </c>
      <c r="T66" s="147" t="s">
        <v>132</v>
      </c>
      <c r="U66" s="147">
        <v>11.085000000000001</v>
      </c>
      <c r="V66" s="147">
        <f>ROUND(E66*U66,2)</f>
        <v>27.04</v>
      </c>
      <c r="W66" s="147"/>
      <c r="X66" s="147" t="s">
        <v>126</v>
      </c>
      <c r="Y66" s="147" t="s">
        <v>127</v>
      </c>
      <c r="Z66" s="143"/>
      <c r="AA66" s="143"/>
      <c r="AB66" s="143"/>
      <c r="AC66" s="143"/>
      <c r="AD66" s="143"/>
      <c r="AE66" s="143"/>
      <c r="AF66" s="143"/>
      <c r="AG66" s="143" t="s">
        <v>159</v>
      </c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3"/>
      <c r="AY66" s="143"/>
      <c r="AZ66" s="143"/>
      <c r="BA66" s="143"/>
      <c r="BB66" s="143"/>
      <c r="BC66" s="143"/>
      <c r="BD66" s="143"/>
      <c r="BE66" s="143"/>
      <c r="BF66" s="143"/>
      <c r="BG66" s="143"/>
      <c r="BH66" s="143"/>
    </row>
    <row r="67" spans="1:60" outlineLevel="2" x14ac:dyDescent="0.2">
      <c r="A67" s="202"/>
      <c r="B67" s="167"/>
      <c r="C67" s="203" t="s">
        <v>192</v>
      </c>
      <c r="D67" s="204"/>
      <c r="E67" s="205">
        <v>2.4390000000000001</v>
      </c>
      <c r="F67" s="172"/>
      <c r="G67" s="206"/>
      <c r="H67" s="147"/>
      <c r="I67" s="147"/>
      <c r="J67" s="147"/>
      <c r="K67" s="147"/>
      <c r="L67" s="147"/>
      <c r="M67" s="147"/>
      <c r="N67" s="146"/>
      <c r="O67" s="146"/>
      <c r="P67" s="146"/>
      <c r="Q67" s="146"/>
      <c r="R67" s="147"/>
      <c r="S67" s="147"/>
      <c r="T67" s="147"/>
      <c r="U67" s="147"/>
      <c r="V67" s="147"/>
      <c r="W67" s="147"/>
      <c r="X67" s="147"/>
      <c r="Y67" s="147"/>
      <c r="Z67" s="143"/>
      <c r="AA67" s="143"/>
      <c r="AB67" s="143"/>
      <c r="AC67" s="143"/>
      <c r="AD67" s="143"/>
      <c r="AE67" s="143"/>
      <c r="AF67" s="143"/>
      <c r="AG67" s="143" t="s">
        <v>134</v>
      </c>
      <c r="AH67" s="143">
        <v>0</v>
      </c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43"/>
      <c r="BC67" s="143"/>
      <c r="BD67" s="143"/>
      <c r="BE67" s="143"/>
      <c r="BF67" s="143"/>
      <c r="BG67" s="143"/>
      <c r="BH67" s="143"/>
    </row>
    <row r="68" spans="1:60" outlineLevel="1" x14ac:dyDescent="0.2">
      <c r="A68" s="198">
        <v>17</v>
      </c>
      <c r="B68" s="159" t="s">
        <v>193</v>
      </c>
      <c r="C68" s="164" t="s">
        <v>194</v>
      </c>
      <c r="D68" s="160" t="s">
        <v>131</v>
      </c>
      <c r="E68" s="161">
        <v>16.260000000000002</v>
      </c>
      <c r="F68" s="162"/>
      <c r="G68" s="199">
        <f>ROUND(E68*F68,2)</f>
        <v>0</v>
      </c>
      <c r="H68" s="148"/>
      <c r="I68" s="147">
        <f>ROUND(E68*H68,2)</f>
        <v>0</v>
      </c>
      <c r="J68" s="148"/>
      <c r="K68" s="147">
        <f>ROUND(E68*J68,2)</f>
        <v>0</v>
      </c>
      <c r="L68" s="147">
        <v>21</v>
      </c>
      <c r="M68" s="147">
        <f>G68*(1+L68/100)</f>
        <v>0</v>
      </c>
      <c r="N68" s="146">
        <v>0</v>
      </c>
      <c r="O68" s="146">
        <f>ROUND(E68*N68,2)</f>
        <v>0</v>
      </c>
      <c r="P68" s="146">
        <v>2.5510000000000001E-2</v>
      </c>
      <c r="Q68" s="146">
        <f>ROUND(E68*P68,2)</f>
        <v>0.41</v>
      </c>
      <c r="R68" s="147"/>
      <c r="S68" s="147" t="s">
        <v>132</v>
      </c>
      <c r="T68" s="147" t="s">
        <v>132</v>
      </c>
      <c r="U68" s="147">
        <v>0.11550000000000001</v>
      </c>
      <c r="V68" s="147">
        <f>ROUND(E68*U68,2)</f>
        <v>1.88</v>
      </c>
      <c r="W68" s="147"/>
      <c r="X68" s="147" t="s">
        <v>126</v>
      </c>
      <c r="Y68" s="147" t="s">
        <v>127</v>
      </c>
      <c r="Z68" s="143"/>
      <c r="AA68" s="143"/>
      <c r="AB68" s="143"/>
      <c r="AC68" s="143"/>
      <c r="AD68" s="143"/>
      <c r="AE68" s="143"/>
      <c r="AF68" s="143"/>
      <c r="AG68" s="143" t="s">
        <v>159</v>
      </c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43"/>
      <c r="BC68" s="143"/>
      <c r="BD68" s="143"/>
      <c r="BE68" s="143"/>
      <c r="BF68" s="143"/>
      <c r="BG68" s="143"/>
      <c r="BH68" s="143"/>
    </row>
    <row r="69" spans="1:60" outlineLevel="1" x14ac:dyDescent="0.2">
      <c r="A69" s="200">
        <v>18</v>
      </c>
      <c r="B69" s="155" t="s">
        <v>195</v>
      </c>
      <c r="C69" s="165" t="s">
        <v>196</v>
      </c>
      <c r="D69" s="156" t="s">
        <v>131</v>
      </c>
      <c r="E69" s="157">
        <v>16.260000000000002</v>
      </c>
      <c r="F69" s="158"/>
      <c r="G69" s="201">
        <f>ROUND(E69*F69,2)</f>
        <v>0</v>
      </c>
      <c r="H69" s="148"/>
      <c r="I69" s="147">
        <f>ROUND(E69*H69,2)</f>
        <v>0</v>
      </c>
      <c r="J69" s="148"/>
      <c r="K69" s="147">
        <f>ROUND(E69*J69,2)</f>
        <v>0</v>
      </c>
      <c r="L69" s="147">
        <v>21</v>
      </c>
      <c r="M69" s="147">
        <f>G69*(1+L69/100)</f>
        <v>0</v>
      </c>
      <c r="N69" s="146">
        <v>0</v>
      </c>
      <c r="O69" s="146">
        <f>ROUND(E69*N69,2)</f>
        <v>0</v>
      </c>
      <c r="P69" s="146">
        <v>0.02</v>
      </c>
      <c r="Q69" s="146">
        <f>ROUND(E69*P69,2)</f>
        <v>0.33</v>
      </c>
      <c r="R69" s="147"/>
      <c r="S69" s="147" t="s">
        <v>132</v>
      </c>
      <c r="T69" s="147" t="s">
        <v>132</v>
      </c>
      <c r="U69" s="147">
        <v>0.15</v>
      </c>
      <c r="V69" s="147">
        <f>ROUND(E69*U69,2)</f>
        <v>2.44</v>
      </c>
      <c r="W69" s="147"/>
      <c r="X69" s="147" t="s">
        <v>126</v>
      </c>
      <c r="Y69" s="147" t="s">
        <v>127</v>
      </c>
      <c r="Z69" s="143"/>
      <c r="AA69" s="143"/>
      <c r="AB69" s="143"/>
      <c r="AC69" s="143"/>
      <c r="AD69" s="143"/>
      <c r="AE69" s="143"/>
      <c r="AF69" s="143"/>
      <c r="AG69" s="143" t="s">
        <v>159</v>
      </c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  <c r="BF69" s="143"/>
      <c r="BG69" s="143"/>
      <c r="BH69" s="143"/>
    </row>
    <row r="70" spans="1:60" outlineLevel="2" x14ac:dyDescent="0.2">
      <c r="A70" s="202"/>
      <c r="B70" s="167"/>
      <c r="C70" s="203" t="s">
        <v>197</v>
      </c>
      <c r="D70" s="204"/>
      <c r="E70" s="205"/>
      <c r="F70" s="172"/>
      <c r="G70" s="206"/>
      <c r="H70" s="147"/>
      <c r="I70" s="147"/>
      <c r="J70" s="147"/>
      <c r="K70" s="147"/>
      <c r="L70" s="147"/>
      <c r="M70" s="147"/>
      <c r="N70" s="146"/>
      <c r="O70" s="146"/>
      <c r="P70" s="146"/>
      <c r="Q70" s="146"/>
      <c r="R70" s="147"/>
      <c r="S70" s="147"/>
      <c r="T70" s="147"/>
      <c r="U70" s="147"/>
      <c r="V70" s="147"/>
      <c r="W70" s="147"/>
      <c r="X70" s="147"/>
      <c r="Y70" s="147"/>
      <c r="Z70" s="143"/>
      <c r="AA70" s="143"/>
      <c r="AB70" s="143"/>
      <c r="AC70" s="143"/>
      <c r="AD70" s="143"/>
      <c r="AE70" s="143"/>
      <c r="AF70" s="143"/>
      <c r="AG70" s="143" t="s">
        <v>134</v>
      </c>
      <c r="AH70" s="143">
        <v>0</v>
      </c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3"/>
      <c r="AY70" s="143"/>
      <c r="AZ70" s="143"/>
      <c r="BA70" s="143"/>
      <c r="BB70" s="143"/>
      <c r="BC70" s="143"/>
      <c r="BD70" s="143"/>
      <c r="BE70" s="143"/>
      <c r="BF70" s="143"/>
      <c r="BG70" s="143"/>
      <c r="BH70" s="143"/>
    </row>
    <row r="71" spans="1:60" outlineLevel="3" x14ac:dyDescent="0.2">
      <c r="A71" s="202"/>
      <c r="B71" s="167"/>
      <c r="C71" s="203" t="s">
        <v>198</v>
      </c>
      <c r="D71" s="204"/>
      <c r="E71" s="205">
        <v>3.57</v>
      </c>
      <c r="F71" s="172"/>
      <c r="G71" s="206"/>
      <c r="H71" s="147"/>
      <c r="I71" s="147"/>
      <c r="J71" s="147"/>
      <c r="K71" s="147"/>
      <c r="L71" s="147"/>
      <c r="M71" s="147"/>
      <c r="N71" s="146"/>
      <c r="O71" s="146"/>
      <c r="P71" s="146"/>
      <c r="Q71" s="146"/>
      <c r="R71" s="147"/>
      <c r="S71" s="147"/>
      <c r="T71" s="147"/>
      <c r="U71" s="147"/>
      <c r="V71" s="147"/>
      <c r="W71" s="147"/>
      <c r="X71" s="147"/>
      <c r="Y71" s="147"/>
      <c r="Z71" s="143"/>
      <c r="AA71" s="143"/>
      <c r="AB71" s="143"/>
      <c r="AC71" s="143"/>
      <c r="AD71" s="143"/>
      <c r="AE71" s="143"/>
      <c r="AF71" s="143"/>
      <c r="AG71" s="143" t="s">
        <v>134</v>
      </c>
      <c r="AH71" s="143">
        <v>0</v>
      </c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  <c r="AT71" s="143"/>
      <c r="AU71" s="143"/>
      <c r="AV71" s="143"/>
      <c r="AW71" s="143"/>
      <c r="AX71" s="143"/>
      <c r="AY71" s="143"/>
      <c r="AZ71" s="143"/>
      <c r="BA71" s="143"/>
      <c r="BB71" s="143"/>
      <c r="BC71" s="143"/>
      <c r="BD71" s="143"/>
      <c r="BE71" s="143"/>
      <c r="BF71" s="143"/>
      <c r="BG71" s="143"/>
      <c r="BH71" s="143"/>
    </row>
    <row r="72" spans="1:60" outlineLevel="3" x14ac:dyDescent="0.2">
      <c r="A72" s="202"/>
      <c r="B72" s="167"/>
      <c r="C72" s="203" t="s">
        <v>199</v>
      </c>
      <c r="D72" s="204"/>
      <c r="E72" s="205"/>
      <c r="F72" s="172"/>
      <c r="G72" s="206"/>
      <c r="H72" s="147"/>
      <c r="I72" s="147"/>
      <c r="J72" s="147"/>
      <c r="K72" s="147"/>
      <c r="L72" s="147"/>
      <c r="M72" s="147"/>
      <c r="N72" s="146"/>
      <c r="O72" s="146"/>
      <c r="P72" s="146"/>
      <c r="Q72" s="146"/>
      <c r="R72" s="147"/>
      <c r="S72" s="147"/>
      <c r="T72" s="147"/>
      <c r="U72" s="147"/>
      <c r="V72" s="147"/>
      <c r="W72" s="147"/>
      <c r="X72" s="147"/>
      <c r="Y72" s="147"/>
      <c r="Z72" s="143"/>
      <c r="AA72" s="143"/>
      <c r="AB72" s="143"/>
      <c r="AC72" s="143"/>
      <c r="AD72" s="143"/>
      <c r="AE72" s="143"/>
      <c r="AF72" s="143"/>
      <c r="AG72" s="143" t="s">
        <v>134</v>
      </c>
      <c r="AH72" s="143">
        <v>0</v>
      </c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  <c r="AT72" s="143"/>
      <c r="AU72" s="143"/>
      <c r="AV72" s="143"/>
      <c r="AW72" s="143"/>
      <c r="AX72" s="143"/>
      <c r="AY72" s="143"/>
      <c r="AZ72" s="143"/>
      <c r="BA72" s="143"/>
      <c r="BB72" s="143"/>
      <c r="BC72" s="143"/>
      <c r="BD72" s="143"/>
      <c r="BE72" s="143"/>
      <c r="BF72" s="143"/>
      <c r="BG72" s="143"/>
      <c r="BH72" s="143"/>
    </row>
    <row r="73" spans="1:60" outlineLevel="3" x14ac:dyDescent="0.2">
      <c r="A73" s="202"/>
      <c r="B73" s="167"/>
      <c r="C73" s="203" t="s">
        <v>200</v>
      </c>
      <c r="D73" s="204"/>
      <c r="E73" s="205">
        <v>1.81</v>
      </c>
      <c r="F73" s="172"/>
      <c r="G73" s="206"/>
      <c r="H73" s="147"/>
      <c r="I73" s="147"/>
      <c r="J73" s="147"/>
      <c r="K73" s="147"/>
      <c r="L73" s="147"/>
      <c r="M73" s="147"/>
      <c r="N73" s="146"/>
      <c r="O73" s="146"/>
      <c r="P73" s="146"/>
      <c r="Q73" s="146"/>
      <c r="R73" s="147"/>
      <c r="S73" s="147"/>
      <c r="T73" s="147"/>
      <c r="U73" s="147"/>
      <c r="V73" s="147"/>
      <c r="W73" s="147"/>
      <c r="X73" s="147"/>
      <c r="Y73" s="147"/>
      <c r="Z73" s="143"/>
      <c r="AA73" s="143"/>
      <c r="AB73" s="143"/>
      <c r="AC73" s="143"/>
      <c r="AD73" s="143"/>
      <c r="AE73" s="143"/>
      <c r="AF73" s="143"/>
      <c r="AG73" s="143" t="s">
        <v>134</v>
      </c>
      <c r="AH73" s="143">
        <v>0</v>
      </c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43"/>
      <c r="AY73" s="143"/>
      <c r="AZ73" s="143"/>
      <c r="BA73" s="143"/>
      <c r="BB73" s="143"/>
      <c r="BC73" s="143"/>
      <c r="BD73" s="143"/>
      <c r="BE73" s="143"/>
      <c r="BF73" s="143"/>
      <c r="BG73" s="143"/>
      <c r="BH73" s="143"/>
    </row>
    <row r="74" spans="1:60" outlineLevel="3" x14ac:dyDescent="0.2">
      <c r="A74" s="202"/>
      <c r="B74" s="167"/>
      <c r="C74" s="203" t="s">
        <v>201</v>
      </c>
      <c r="D74" s="204"/>
      <c r="E74" s="205"/>
      <c r="F74" s="172"/>
      <c r="G74" s="206"/>
      <c r="H74" s="147"/>
      <c r="I74" s="147"/>
      <c r="J74" s="147"/>
      <c r="K74" s="147"/>
      <c r="L74" s="147"/>
      <c r="M74" s="147"/>
      <c r="N74" s="146"/>
      <c r="O74" s="146"/>
      <c r="P74" s="146"/>
      <c r="Q74" s="146"/>
      <c r="R74" s="147"/>
      <c r="S74" s="147"/>
      <c r="T74" s="147"/>
      <c r="U74" s="147"/>
      <c r="V74" s="147"/>
      <c r="W74" s="147"/>
      <c r="X74" s="147"/>
      <c r="Y74" s="147"/>
      <c r="Z74" s="143"/>
      <c r="AA74" s="143"/>
      <c r="AB74" s="143"/>
      <c r="AC74" s="143"/>
      <c r="AD74" s="143"/>
      <c r="AE74" s="143"/>
      <c r="AF74" s="143"/>
      <c r="AG74" s="143" t="s">
        <v>134</v>
      </c>
      <c r="AH74" s="143">
        <v>0</v>
      </c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3"/>
      <c r="AX74" s="143"/>
      <c r="AY74" s="143"/>
      <c r="AZ74" s="143"/>
      <c r="BA74" s="143"/>
      <c r="BB74" s="143"/>
      <c r="BC74" s="143"/>
      <c r="BD74" s="143"/>
      <c r="BE74" s="143"/>
      <c r="BF74" s="143"/>
      <c r="BG74" s="143"/>
      <c r="BH74" s="143"/>
    </row>
    <row r="75" spans="1:60" outlineLevel="3" x14ac:dyDescent="0.2">
      <c r="A75" s="202"/>
      <c r="B75" s="167"/>
      <c r="C75" s="203" t="s">
        <v>202</v>
      </c>
      <c r="D75" s="204"/>
      <c r="E75" s="205">
        <v>1.35</v>
      </c>
      <c r="F75" s="172"/>
      <c r="G75" s="206"/>
      <c r="H75" s="147"/>
      <c r="I75" s="147"/>
      <c r="J75" s="147"/>
      <c r="K75" s="147"/>
      <c r="L75" s="147"/>
      <c r="M75" s="147"/>
      <c r="N75" s="146"/>
      <c r="O75" s="146"/>
      <c r="P75" s="146"/>
      <c r="Q75" s="146"/>
      <c r="R75" s="147"/>
      <c r="S75" s="147"/>
      <c r="T75" s="147"/>
      <c r="U75" s="147"/>
      <c r="V75" s="147"/>
      <c r="W75" s="147"/>
      <c r="X75" s="147"/>
      <c r="Y75" s="147"/>
      <c r="Z75" s="143"/>
      <c r="AA75" s="143"/>
      <c r="AB75" s="143"/>
      <c r="AC75" s="143"/>
      <c r="AD75" s="143"/>
      <c r="AE75" s="143"/>
      <c r="AF75" s="143"/>
      <c r="AG75" s="143" t="s">
        <v>134</v>
      </c>
      <c r="AH75" s="143">
        <v>0</v>
      </c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143"/>
      <c r="AW75" s="143"/>
      <c r="AX75" s="143"/>
      <c r="AY75" s="143"/>
      <c r="AZ75" s="143"/>
      <c r="BA75" s="143"/>
      <c r="BB75" s="143"/>
      <c r="BC75" s="143"/>
      <c r="BD75" s="143"/>
      <c r="BE75" s="143"/>
      <c r="BF75" s="143"/>
      <c r="BG75" s="143"/>
      <c r="BH75" s="143"/>
    </row>
    <row r="76" spans="1:60" outlineLevel="3" x14ac:dyDescent="0.2">
      <c r="A76" s="202"/>
      <c r="B76" s="167"/>
      <c r="C76" s="203" t="s">
        <v>203</v>
      </c>
      <c r="D76" s="204"/>
      <c r="E76" s="205"/>
      <c r="F76" s="172"/>
      <c r="G76" s="206"/>
      <c r="H76" s="147"/>
      <c r="I76" s="147"/>
      <c r="J76" s="147"/>
      <c r="K76" s="147"/>
      <c r="L76" s="147"/>
      <c r="M76" s="147"/>
      <c r="N76" s="146"/>
      <c r="O76" s="146"/>
      <c r="P76" s="146"/>
      <c r="Q76" s="146"/>
      <c r="R76" s="147"/>
      <c r="S76" s="147"/>
      <c r="T76" s="147"/>
      <c r="U76" s="147"/>
      <c r="V76" s="147"/>
      <c r="W76" s="147"/>
      <c r="X76" s="147"/>
      <c r="Y76" s="147"/>
      <c r="Z76" s="143"/>
      <c r="AA76" s="143"/>
      <c r="AB76" s="143"/>
      <c r="AC76" s="143"/>
      <c r="AD76" s="143"/>
      <c r="AE76" s="143"/>
      <c r="AF76" s="143"/>
      <c r="AG76" s="143" t="s">
        <v>134</v>
      </c>
      <c r="AH76" s="143">
        <v>0</v>
      </c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3"/>
      <c r="AV76" s="143"/>
      <c r="AW76" s="143"/>
      <c r="AX76" s="143"/>
      <c r="AY76" s="143"/>
      <c r="AZ76" s="143"/>
      <c r="BA76" s="143"/>
      <c r="BB76" s="143"/>
      <c r="BC76" s="143"/>
      <c r="BD76" s="143"/>
      <c r="BE76" s="143"/>
      <c r="BF76" s="143"/>
      <c r="BG76" s="143"/>
      <c r="BH76" s="143"/>
    </row>
    <row r="77" spans="1:60" outlineLevel="3" x14ac:dyDescent="0.2">
      <c r="A77" s="202"/>
      <c r="B77" s="167"/>
      <c r="C77" s="203" t="s">
        <v>204</v>
      </c>
      <c r="D77" s="204"/>
      <c r="E77" s="205">
        <v>1.36</v>
      </c>
      <c r="F77" s="172"/>
      <c r="G77" s="206"/>
      <c r="H77" s="147"/>
      <c r="I77" s="147"/>
      <c r="J77" s="147"/>
      <c r="K77" s="147"/>
      <c r="L77" s="147"/>
      <c r="M77" s="147"/>
      <c r="N77" s="146"/>
      <c r="O77" s="146"/>
      <c r="P77" s="146"/>
      <c r="Q77" s="146"/>
      <c r="R77" s="147"/>
      <c r="S77" s="147"/>
      <c r="T77" s="147"/>
      <c r="U77" s="147"/>
      <c r="V77" s="147"/>
      <c r="W77" s="147"/>
      <c r="X77" s="147"/>
      <c r="Y77" s="147"/>
      <c r="Z77" s="143"/>
      <c r="AA77" s="143"/>
      <c r="AB77" s="143"/>
      <c r="AC77" s="143"/>
      <c r="AD77" s="143"/>
      <c r="AE77" s="143"/>
      <c r="AF77" s="143"/>
      <c r="AG77" s="143" t="s">
        <v>134</v>
      </c>
      <c r="AH77" s="143">
        <v>0</v>
      </c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3"/>
      <c r="BF77" s="143"/>
      <c r="BG77" s="143"/>
      <c r="BH77" s="143"/>
    </row>
    <row r="78" spans="1:60" outlineLevel="3" x14ac:dyDescent="0.2">
      <c r="A78" s="202"/>
      <c r="B78" s="167"/>
      <c r="C78" s="203" t="s">
        <v>205</v>
      </c>
      <c r="D78" s="204"/>
      <c r="E78" s="205"/>
      <c r="F78" s="172"/>
      <c r="G78" s="206"/>
      <c r="H78" s="147"/>
      <c r="I78" s="147"/>
      <c r="J78" s="147"/>
      <c r="K78" s="147"/>
      <c r="L78" s="147"/>
      <c r="M78" s="147"/>
      <c r="N78" s="146"/>
      <c r="O78" s="146"/>
      <c r="P78" s="146"/>
      <c r="Q78" s="146"/>
      <c r="R78" s="147"/>
      <c r="S78" s="147"/>
      <c r="T78" s="147"/>
      <c r="U78" s="147"/>
      <c r="V78" s="147"/>
      <c r="W78" s="147"/>
      <c r="X78" s="147"/>
      <c r="Y78" s="147"/>
      <c r="Z78" s="143"/>
      <c r="AA78" s="143"/>
      <c r="AB78" s="143"/>
      <c r="AC78" s="143"/>
      <c r="AD78" s="143"/>
      <c r="AE78" s="143"/>
      <c r="AF78" s="143"/>
      <c r="AG78" s="143" t="s">
        <v>134</v>
      </c>
      <c r="AH78" s="143">
        <v>0</v>
      </c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</row>
    <row r="79" spans="1:60" outlineLevel="3" x14ac:dyDescent="0.2">
      <c r="A79" s="202"/>
      <c r="B79" s="167"/>
      <c r="C79" s="203" t="s">
        <v>206</v>
      </c>
      <c r="D79" s="204"/>
      <c r="E79" s="205">
        <v>3.32</v>
      </c>
      <c r="F79" s="172"/>
      <c r="G79" s="206"/>
      <c r="H79" s="147"/>
      <c r="I79" s="147"/>
      <c r="J79" s="147"/>
      <c r="K79" s="147"/>
      <c r="L79" s="147"/>
      <c r="M79" s="147"/>
      <c r="N79" s="146"/>
      <c r="O79" s="146"/>
      <c r="P79" s="146"/>
      <c r="Q79" s="146"/>
      <c r="R79" s="147"/>
      <c r="S79" s="147"/>
      <c r="T79" s="147"/>
      <c r="U79" s="147"/>
      <c r="V79" s="147"/>
      <c r="W79" s="147"/>
      <c r="X79" s="147"/>
      <c r="Y79" s="147"/>
      <c r="Z79" s="143"/>
      <c r="AA79" s="143"/>
      <c r="AB79" s="143"/>
      <c r="AC79" s="143"/>
      <c r="AD79" s="143"/>
      <c r="AE79" s="143"/>
      <c r="AF79" s="143"/>
      <c r="AG79" s="143" t="s">
        <v>134</v>
      </c>
      <c r="AH79" s="143">
        <v>0</v>
      </c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  <c r="BF79" s="143"/>
      <c r="BG79" s="143"/>
      <c r="BH79" s="143"/>
    </row>
    <row r="80" spans="1:60" outlineLevel="3" x14ac:dyDescent="0.2">
      <c r="A80" s="202"/>
      <c r="B80" s="167"/>
      <c r="C80" s="203" t="s">
        <v>207</v>
      </c>
      <c r="D80" s="204"/>
      <c r="E80" s="205"/>
      <c r="F80" s="172"/>
      <c r="G80" s="206"/>
      <c r="H80" s="147"/>
      <c r="I80" s="147"/>
      <c r="J80" s="147"/>
      <c r="K80" s="147"/>
      <c r="L80" s="147"/>
      <c r="M80" s="147"/>
      <c r="N80" s="146"/>
      <c r="O80" s="146"/>
      <c r="P80" s="146"/>
      <c r="Q80" s="146"/>
      <c r="R80" s="147"/>
      <c r="S80" s="147"/>
      <c r="T80" s="147"/>
      <c r="U80" s="147"/>
      <c r="V80" s="147"/>
      <c r="W80" s="147"/>
      <c r="X80" s="147"/>
      <c r="Y80" s="147"/>
      <c r="Z80" s="143"/>
      <c r="AA80" s="143"/>
      <c r="AB80" s="143"/>
      <c r="AC80" s="143"/>
      <c r="AD80" s="143"/>
      <c r="AE80" s="143"/>
      <c r="AF80" s="143"/>
      <c r="AG80" s="143" t="s">
        <v>134</v>
      </c>
      <c r="AH80" s="143">
        <v>0</v>
      </c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  <c r="AT80" s="143"/>
      <c r="AU80" s="143"/>
      <c r="AV80" s="143"/>
      <c r="AW80" s="143"/>
      <c r="AX80" s="143"/>
      <c r="AY80" s="143"/>
      <c r="AZ80" s="143"/>
      <c r="BA80" s="143"/>
      <c r="BB80" s="143"/>
      <c r="BC80" s="143"/>
      <c r="BD80" s="143"/>
      <c r="BE80" s="143"/>
      <c r="BF80" s="143"/>
      <c r="BG80" s="143"/>
      <c r="BH80" s="143"/>
    </row>
    <row r="81" spans="1:60" outlineLevel="3" x14ac:dyDescent="0.2">
      <c r="A81" s="202"/>
      <c r="B81" s="167"/>
      <c r="C81" s="203" t="s">
        <v>208</v>
      </c>
      <c r="D81" s="204"/>
      <c r="E81" s="205">
        <v>3.15</v>
      </c>
      <c r="F81" s="172"/>
      <c r="G81" s="206"/>
      <c r="H81" s="147"/>
      <c r="I81" s="147"/>
      <c r="J81" s="147"/>
      <c r="K81" s="147"/>
      <c r="L81" s="147"/>
      <c r="M81" s="147"/>
      <c r="N81" s="146"/>
      <c r="O81" s="146"/>
      <c r="P81" s="146"/>
      <c r="Q81" s="146"/>
      <c r="R81" s="147"/>
      <c r="S81" s="147"/>
      <c r="T81" s="147"/>
      <c r="U81" s="147"/>
      <c r="V81" s="147"/>
      <c r="W81" s="147"/>
      <c r="X81" s="147"/>
      <c r="Y81" s="147"/>
      <c r="Z81" s="143"/>
      <c r="AA81" s="143"/>
      <c r="AB81" s="143"/>
      <c r="AC81" s="143"/>
      <c r="AD81" s="143"/>
      <c r="AE81" s="143"/>
      <c r="AF81" s="143"/>
      <c r="AG81" s="143" t="s">
        <v>134</v>
      </c>
      <c r="AH81" s="143">
        <v>0</v>
      </c>
      <c r="AI81" s="143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  <c r="AT81" s="143"/>
      <c r="AU81" s="143"/>
      <c r="AV81" s="143"/>
      <c r="AW81" s="143"/>
      <c r="AX81" s="143"/>
      <c r="AY81" s="143"/>
      <c r="AZ81" s="143"/>
      <c r="BA81" s="143"/>
      <c r="BB81" s="143"/>
      <c r="BC81" s="143"/>
      <c r="BD81" s="143"/>
      <c r="BE81" s="143"/>
      <c r="BF81" s="143"/>
      <c r="BG81" s="143"/>
      <c r="BH81" s="143"/>
    </row>
    <row r="82" spans="1:60" outlineLevel="3" x14ac:dyDescent="0.2">
      <c r="A82" s="202"/>
      <c r="B82" s="167"/>
      <c r="C82" s="203" t="s">
        <v>209</v>
      </c>
      <c r="D82" s="204"/>
      <c r="E82" s="205"/>
      <c r="F82" s="172"/>
      <c r="G82" s="206"/>
      <c r="H82" s="147"/>
      <c r="I82" s="147"/>
      <c r="J82" s="147"/>
      <c r="K82" s="147"/>
      <c r="L82" s="147"/>
      <c r="M82" s="147"/>
      <c r="N82" s="146"/>
      <c r="O82" s="146"/>
      <c r="P82" s="146"/>
      <c r="Q82" s="146"/>
      <c r="R82" s="147"/>
      <c r="S82" s="147"/>
      <c r="T82" s="147"/>
      <c r="U82" s="147"/>
      <c r="V82" s="147"/>
      <c r="W82" s="147"/>
      <c r="X82" s="147"/>
      <c r="Y82" s="147"/>
      <c r="Z82" s="143"/>
      <c r="AA82" s="143"/>
      <c r="AB82" s="143"/>
      <c r="AC82" s="143"/>
      <c r="AD82" s="143"/>
      <c r="AE82" s="143"/>
      <c r="AF82" s="143"/>
      <c r="AG82" s="143" t="s">
        <v>134</v>
      </c>
      <c r="AH82" s="143">
        <v>0</v>
      </c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3"/>
      <c r="BG82" s="143"/>
      <c r="BH82" s="143"/>
    </row>
    <row r="83" spans="1:60" outlineLevel="3" x14ac:dyDescent="0.2">
      <c r="A83" s="202"/>
      <c r="B83" s="167"/>
      <c r="C83" s="203" t="s">
        <v>210</v>
      </c>
      <c r="D83" s="204"/>
      <c r="E83" s="205">
        <v>1.7</v>
      </c>
      <c r="F83" s="172"/>
      <c r="G83" s="206"/>
      <c r="H83" s="147"/>
      <c r="I83" s="147"/>
      <c r="J83" s="147"/>
      <c r="K83" s="147"/>
      <c r="L83" s="147"/>
      <c r="M83" s="147"/>
      <c r="N83" s="146"/>
      <c r="O83" s="146"/>
      <c r="P83" s="146"/>
      <c r="Q83" s="146"/>
      <c r="R83" s="147"/>
      <c r="S83" s="147"/>
      <c r="T83" s="147"/>
      <c r="U83" s="147"/>
      <c r="V83" s="147"/>
      <c r="W83" s="147"/>
      <c r="X83" s="147"/>
      <c r="Y83" s="147"/>
      <c r="Z83" s="143"/>
      <c r="AA83" s="143"/>
      <c r="AB83" s="143"/>
      <c r="AC83" s="143"/>
      <c r="AD83" s="143"/>
      <c r="AE83" s="143"/>
      <c r="AF83" s="143"/>
      <c r="AG83" s="143" t="s">
        <v>134</v>
      </c>
      <c r="AH83" s="143">
        <v>0</v>
      </c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  <c r="AT83" s="143"/>
      <c r="AU83" s="143"/>
      <c r="AV83" s="143"/>
      <c r="AW83" s="143"/>
      <c r="AX83" s="143"/>
      <c r="AY83" s="143"/>
      <c r="AZ83" s="143"/>
      <c r="BA83" s="143"/>
      <c r="BB83" s="143"/>
      <c r="BC83" s="143"/>
      <c r="BD83" s="143"/>
      <c r="BE83" s="143"/>
      <c r="BF83" s="143"/>
      <c r="BG83" s="143"/>
      <c r="BH83" s="143"/>
    </row>
    <row r="84" spans="1:60" ht="22.5" outlineLevel="1" x14ac:dyDescent="0.2">
      <c r="A84" s="198">
        <v>19</v>
      </c>
      <c r="B84" s="159" t="s">
        <v>211</v>
      </c>
      <c r="C84" s="164" t="s">
        <v>212</v>
      </c>
      <c r="D84" s="160" t="s">
        <v>174</v>
      </c>
      <c r="E84" s="161">
        <v>7</v>
      </c>
      <c r="F84" s="162"/>
      <c r="G84" s="199">
        <f>ROUND(E84*F84,2)</f>
        <v>0</v>
      </c>
      <c r="H84" s="148"/>
      <c r="I84" s="147">
        <f>ROUND(E84*H84,2)</f>
        <v>0</v>
      </c>
      <c r="J84" s="148"/>
      <c r="K84" s="147">
        <f>ROUND(E84*J84,2)</f>
        <v>0</v>
      </c>
      <c r="L84" s="147">
        <v>21</v>
      </c>
      <c r="M84" s="147">
        <f>G84*(1+L84/100)</f>
        <v>0</v>
      </c>
      <c r="N84" s="146">
        <v>0</v>
      </c>
      <c r="O84" s="146">
        <f>ROUND(E84*N84,2)</f>
        <v>0</v>
      </c>
      <c r="P84" s="146">
        <v>0</v>
      </c>
      <c r="Q84" s="146">
        <f>ROUND(E84*P84,2)</f>
        <v>0</v>
      </c>
      <c r="R84" s="147"/>
      <c r="S84" s="147" t="s">
        <v>132</v>
      </c>
      <c r="T84" s="147" t="s">
        <v>132</v>
      </c>
      <c r="U84" s="147">
        <v>0.09</v>
      </c>
      <c r="V84" s="147">
        <f>ROUND(E84*U84,2)</f>
        <v>0.63</v>
      </c>
      <c r="W84" s="147"/>
      <c r="X84" s="147" t="s">
        <v>126</v>
      </c>
      <c r="Y84" s="147" t="s">
        <v>127</v>
      </c>
      <c r="Z84" s="143"/>
      <c r="AA84" s="143"/>
      <c r="AB84" s="143"/>
      <c r="AC84" s="143"/>
      <c r="AD84" s="143"/>
      <c r="AE84" s="143"/>
      <c r="AF84" s="143"/>
      <c r="AG84" s="143" t="s">
        <v>159</v>
      </c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  <c r="AR84" s="143"/>
      <c r="AS84" s="143"/>
      <c r="AT84" s="143"/>
      <c r="AU84" s="143"/>
      <c r="AV84" s="143"/>
      <c r="AW84" s="143"/>
      <c r="AX84" s="143"/>
      <c r="AY84" s="143"/>
      <c r="AZ84" s="143"/>
      <c r="BA84" s="143"/>
      <c r="BB84" s="143"/>
      <c r="BC84" s="143"/>
      <c r="BD84" s="143"/>
      <c r="BE84" s="143"/>
      <c r="BF84" s="143"/>
      <c r="BG84" s="143"/>
      <c r="BH84" s="143"/>
    </row>
    <row r="85" spans="1:60" outlineLevel="1" x14ac:dyDescent="0.2">
      <c r="A85" s="200">
        <v>20</v>
      </c>
      <c r="B85" s="155" t="s">
        <v>213</v>
      </c>
      <c r="C85" s="165" t="s">
        <v>214</v>
      </c>
      <c r="D85" s="156" t="s">
        <v>131</v>
      </c>
      <c r="E85" s="157">
        <v>3.1520000000000001</v>
      </c>
      <c r="F85" s="158"/>
      <c r="G85" s="201">
        <f>ROUND(E85*F85,2)</f>
        <v>0</v>
      </c>
      <c r="H85" s="148"/>
      <c r="I85" s="147">
        <f>ROUND(E85*H85,2)</f>
        <v>0</v>
      </c>
      <c r="J85" s="148"/>
      <c r="K85" s="147">
        <f>ROUND(E85*J85,2)</f>
        <v>0</v>
      </c>
      <c r="L85" s="147">
        <v>21</v>
      </c>
      <c r="M85" s="147">
        <f>G85*(1+L85/100)</f>
        <v>0</v>
      </c>
      <c r="N85" s="146">
        <v>1.17E-3</v>
      </c>
      <c r="O85" s="146">
        <f>ROUND(E85*N85,2)</f>
        <v>0</v>
      </c>
      <c r="P85" s="146">
        <v>8.7999999999999995E-2</v>
      </c>
      <c r="Q85" s="146">
        <f>ROUND(E85*P85,2)</f>
        <v>0.28000000000000003</v>
      </c>
      <c r="R85" s="147"/>
      <c r="S85" s="147" t="s">
        <v>132</v>
      </c>
      <c r="T85" s="147" t="s">
        <v>132</v>
      </c>
      <c r="U85" s="147">
        <v>0.55600000000000005</v>
      </c>
      <c r="V85" s="147">
        <f>ROUND(E85*U85,2)</f>
        <v>1.75</v>
      </c>
      <c r="W85" s="147"/>
      <c r="X85" s="147" t="s">
        <v>126</v>
      </c>
      <c r="Y85" s="147" t="s">
        <v>127</v>
      </c>
      <c r="Z85" s="143"/>
      <c r="AA85" s="143"/>
      <c r="AB85" s="143"/>
      <c r="AC85" s="143"/>
      <c r="AD85" s="143"/>
      <c r="AE85" s="143"/>
      <c r="AF85" s="143"/>
      <c r="AG85" s="143" t="s">
        <v>128</v>
      </c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3"/>
      <c r="AX85" s="143"/>
      <c r="AY85" s="143"/>
      <c r="AZ85" s="143"/>
      <c r="BA85" s="143"/>
      <c r="BB85" s="143"/>
      <c r="BC85" s="143"/>
      <c r="BD85" s="143"/>
      <c r="BE85" s="143"/>
      <c r="BF85" s="143"/>
      <c r="BG85" s="143"/>
      <c r="BH85" s="143"/>
    </row>
    <row r="86" spans="1:60" outlineLevel="2" x14ac:dyDescent="0.2">
      <c r="A86" s="202"/>
      <c r="B86" s="167"/>
      <c r="C86" s="203" t="s">
        <v>215</v>
      </c>
      <c r="D86" s="204"/>
      <c r="E86" s="205">
        <v>3.1520000000000001</v>
      </c>
      <c r="F86" s="172"/>
      <c r="G86" s="206"/>
      <c r="H86" s="147"/>
      <c r="I86" s="147"/>
      <c r="J86" s="147"/>
      <c r="K86" s="147"/>
      <c r="L86" s="147"/>
      <c r="M86" s="147"/>
      <c r="N86" s="146"/>
      <c r="O86" s="146"/>
      <c r="P86" s="146"/>
      <c r="Q86" s="146"/>
      <c r="R86" s="147"/>
      <c r="S86" s="147"/>
      <c r="T86" s="147"/>
      <c r="U86" s="147"/>
      <c r="V86" s="147"/>
      <c r="W86" s="147"/>
      <c r="X86" s="147"/>
      <c r="Y86" s="147"/>
      <c r="Z86" s="143"/>
      <c r="AA86" s="143"/>
      <c r="AB86" s="143"/>
      <c r="AC86" s="143"/>
      <c r="AD86" s="143"/>
      <c r="AE86" s="143"/>
      <c r="AF86" s="143"/>
      <c r="AG86" s="143" t="s">
        <v>134</v>
      </c>
      <c r="AH86" s="143">
        <v>0</v>
      </c>
      <c r="AI86" s="143"/>
      <c r="AJ86" s="143"/>
      <c r="AK86" s="143"/>
      <c r="AL86" s="143"/>
      <c r="AM86" s="143"/>
      <c r="AN86" s="143"/>
      <c r="AO86" s="143"/>
      <c r="AP86" s="143"/>
      <c r="AQ86" s="143"/>
      <c r="AR86" s="143"/>
      <c r="AS86" s="143"/>
      <c r="AT86" s="143"/>
      <c r="AU86" s="143"/>
      <c r="AV86" s="143"/>
      <c r="AW86" s="143"/>
      <c r="AX86" s="143"/>
      <c r="AY86" s="143"/>
      <c r="AZ86" s="143"/>
      <c r="BA86" s="143"/>
      <c r="BB86" s="143"/>
      <c r="BC86" s="143"/>
      <c r="BD86" s="143"/>
      <c r="BE86" s="143"/>
      <c r="BF86" s="143"/>
      <c r="BG86" s="143"/>
      <c r="BH86" s="143"/>
    </row>
    <row r="87" spans="1:60" outlineLevel="1" x14ac:dyDescent="0.2">
      <c r="A87" s="200">
        <v>21</v>
      </c>
      <c r="B87" s="155" t="s">
        <v>216</v>
      </c>
      <c r="C87" s="165" t="s">
        <v>217</v>
      </c>
      <c r="D87" s="156" t="s">
        <v>131</v>
      </c>
      <c r="E87" s="157">
        <v>6.5010000000000003</v>
      </c>
      <c r="F87" s="158"/>
      <c r="G87" s="201">
        <f>ROUND(E87*F87,2)</f>
        <v>0</v>
      </c>
      <c r="H87" s="148"/>
      <c r="I87" s="147">
        <f>ROUND(E87*H87,2)</f>
        <v>0</v>
      </c>
      <c r="J87" s="148"/>
      <c r="K87" s="147">
        <f>ROUND(E87*J87,2)</f>
        <v>0</v>
      </c>
      <c r="L87" s="147">
        <v>21</v>
      </c>
      <c r="M87" s="147">
        <f>G87*(1+L87/100)</f>
        <v>0</v>
      </c>
      <c r="N87" s="146">
        <v>1.17E-3</v>
      </c>
      <c r="O87" s="146">
        <f>ROUND(E87*N87,2)</f>
        <v>0.01</v>
      </c>
      <c r="P87" s="146">
        <v>7.5999999999999998E-2</v>
      </c>
      <c r="Q87" s="146">
        <f>ROUND(E87*P87,2)</f>
        <v>0.49</v>
      </c>
      <c r="R87" s="147"/>
      <c r="S87" s="147" t="s">
        <v>132</v>
      </c>
      <c r="T87" s="147" t="s">
        <v>132</v>
      </c>
      <c r="U87" s="147">
        <v>0.93899999999999995</v>
      </c>
      <c r="V87" s="147">
        <f>ROUND(E87*U87,2)</f>
        <v>6.1</v>
      </c>
      <c r="W87" s="147"/>
      <c r="X87" s="147" t="s">
        <v>126</v>
      </c>
      <c r="Y87" s="147" t="s">
        <v>127</v>
      </c>
      <c r="Z87" s="143"/>
      <c r="AA87" s="143"/>
      <c r="AB87" s="143"/>
      <c r="AC87" s="143"/>
      <c r="AD87" s="143"/>
      <c r="AE87" s="143"/>
      <c r="AF87" s="143"/>
      <c r="AG87" s="143" t="s">
        <v>128</v>
      </c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43"/>
    </row>
    <row r="88" spans="1:60" outlineLevel="2" x14ac:dyDescent="0.2">
      <c r="A88" s="202"/>
      <c r="B88" s="167"/>
      <c r="C88" s="203" t="s">
        <v>218</v>
      </c>
      <c r="D88" s="204"/>
      <c r="E88" s="205">
        <v>2.3639999999999999</v>
      </c>
      <c r="F88" s="172"/>
      <c r="G88" s="206"/>
      <c r="H88" s="147"/>
      <c r="I88" s="147"/>
      <c r="J88" s="147"/>
      <c r="K88" s="147"/>
      <c r="L88" s="147"/>
      <c r="M88" s="147"/>
      <c r="N88" s="146"/>
      <c r="O88" s="146"/>
      <c r="P88" s="146"/>
      <c r="Q88" s="146"/>
      <c r="R88" s="147"/>
      <c r="S88" s="147"/>
      <c r="T88" s="147"/>
      <c r="U88" s="147"/>
      <c r="V88" s="147"/>
      <c r="W88" s="147"/>
      <c r="X88" s="147"/>
      <c r="Y88" s="147"/>
      <c r="Z88" s="143"/>
      <c r="AA88" s="143"/>
      <c r="AB88" s="143"/>
      <c r="AC88" s="143"/>
      <c r="AD88" s="143"/>
      <c r="AE88" s="143"/>
      <c r="AF88" s="143"/>
      <c r="AG88" s="143" t="s">
        <v>134</v>
      </c>
      <c r="AH88" s="143">
        <v>0</v>
      </c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143"/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3"/>
      <c r="BF88" s="143"/>
      <c r="BG88" s="143"/>
      <c r="BH88" s="143"/>
    </row>
    <row r="89" spans="1:60" outlineLevel="3" x14ac:dyDescent="0.2">
      <c r="A89" s="202"/>
      <c r="B89" s="167"/>
      <c r="C89" s="203" t="s">
        <v>219</v>
      </c>
      <c r="D89" s="204"/>
      <c r="E89" s="205">
        <v>4.1369999999999996</v>
      </c>
      <c r="F89" s="172"/>
      <c r="G89" s="206"/>
      <c r="H89" s="147"/>
      <c r="I89" s="147"/>
      <c r="J89" s="147"/>
      <c r="K89" s="147"/>
      <c r="L89" s="147"/>
      <c r="M89" s="147"/>
      <c r="N89" s="146"/>
      <c r="O89" s="146"/>
      <c r="P89" s="146"/>
      <c r="Q89" s="146"/>
      <c r="R89" s="147"/>
      <c r="S89" s="147"/>
      <c r="T89" s="147"/>
      <c r="U89" s="147"/>
      <c r="V89" s="147"/>
      <c r="W89" s="147"/>
      <c r="X89" s="147"/>
      <c r="Y89" s="147"/>
      <c r="Z89" s="143"/>
      <c r="AA89" s="143"/>
      <c r="AB89" s="143"/>
      <c r="AC89" s="143"/>
      <c r="AD89" s="143"/>
      <c r="AE89" s="143"/>
      <c r="AF89" s="143"/>
      <c r="AG89" s="143" t="s">
        <v>134</v>
      </c>
      <c r="AH89" s="143">
        <v>0</v>
      </c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/>
      <c r="BF89" s="143"/>
      <c r="BG89" s="143"/>
      <c r="BH89" s="143"/>
    </row>
    <row r="90" spans="1:60" outlineLevel="1" x14ac:dyDescent="0.2">
      <c r="A90" s="200">
        <v>22</v>
      </c>
      <c r="B90" s="155" t="s">
        <v>220</v>
      </c>
      <c r="C90" s="165" t="s">
        <v>221</v>
      </c>
      <c r="D90" s="156" t="s">
        <v>148</v>
      </c>
      <c r="E90" s="157">
        <v>2.5099999999999998</v>
      </c>
      <c r="F90" s="158"/>
      <c r="G90" s="201">
        <f>ROUND(E90*F90,2)</f>
        <v>0</v>
      </c>
      <c r="H90" s="148"/>
      <c r="I90" s="147">
        <f>ROUND(E90*H90,2)</f>
        <v>0</v>
      </c>
      <c r="J90" s="148"/>
      <c r="K90" s="147">
        <f>ROUND(E90*J90,2)</f>
        <v>0</v>
      </c>
      <c r="L90" s="147">
        <v>21</v>
      </c>
      <c r="M90" s="147">
        <f>G90*(1+L90/100)</f>
        <v>0</v>
      </c>
      <c r="N90" s="146">
        <v>0</v>
      </c>
      <c r="O90" s="146">
        <f>ROUND(E90*N90,2)</f>
        <v>0</v>
      </c>
      <c r="P90" s="146">
        <v>4.6000000000000001E-4</v>
      </c>
      <c r="Q90" s="146">
        <f>ROUND(E90*P90,2)</f>
        <v>0</v>
      </c>
      <c r="R90" s="147"/>
      <c r="S90" s="147" t="s">
        <v>132</v>
      </c>
      <c r="T90" s="147" t="s">
        <v>132</v>
      </c>
      <c r="U90" s="147">
        <v>0.81</v>
      </c>
      <c r="V90" s="147">
        <f>ROUND(E90*U90,2)</f>
        <v>2.0299999999999998</v>
      </c>
      <c r="W90" s="147"/>
      <c r="X90" s="147" t="s">
        <v>126</v>
      </c>
      <c r="Y90" s="147" t="s">
        <v>127</v>
      </c>
      <c r="Z90" s="143"/>
      <c r="AA90" s="143"/>
      <c r="AB90" s="143"/>
      <c r="AC90" s="143"/>
      <c r="AD90" s="143"/>
      <c r="AE90" s="143"/>
      <c r="AF90" s="143"/>
      <c r="AG90" s="143" t="s">
        <v>128</v>
      </c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/>
      <c r="BH90" s="143"/>
    </row>
    <row r="91" spans="1:60" outlineLevel="2" x14ac:dyDescent="0.2">
      <c r="A91" s="202"/>
      <c r="B91" s="167"/>
      <c r="C91" s="203" t="s">
        <v>222</v>
      </c>
      <c r="D91" s="204"/>
      <c r="E91" s="205"/>
      <c r="F91" s="172"/>
      <c r="G91" s="206"/>
      <c r="H91" s="147"/>
      <c r="I91" s="147"/>
      <c r="J91" s="147"/>
      <c r="K91" s="147"/>
      <c r="L91" s="147"/>
      <c r="M91" s="147"/>
      <c r="N91" s="146"/>
      <c r="O91" s="146"/>
      <c r="P91" s="146"/>
      <c r="Q91" s="146"/>
      <c r="R91" s="147"/>
      <c r="S91" s="147"/>
      <c r="T91" s="147"/>
      <c r="U91" s="147"/>
      <c r="V91" s="147"/>
      <c r="W91" s="147"/>
      <c r="X91" s="147"/>
      <c r="Y91" s="147"/>
      <c r="Z91" s="143"/>
      <c r="AA91" s="143"/>
      <c r="AB91" s="143"/>
      <c r="AC91" s="143"/>
      <c r="AD91" s="143"/>
      <c r="AE91" s="143"/>
      <c r="AF91" s="143"/>
      <c r="AG91" s="143" t="s">
        <v>134</v>
      </c>
      <c r="AH91" s="143">
        <v>0</v>
      </c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3"/>
      <c r="BH91" s="143"/>
    </row>
    <row r="92" spans="1:60" outlineLevel="3" x14ac:dyDescent="0.2">
      <c r="A92" s="202"/>
      <c r="B92" s="167"/>
      <c r="C92" s="203" t="s">
        <v>223</v>
      </c>
      <c r="D92" s="204"/>
      <c r="E92" s="205">
        <v>2.5099999999999998</v>
      </c>
      <c r="F92" s="172"/>
      <c r="G92" s="206"/>
      <c r="H92" s="147"/>
      <c r="I92" s="147"/>
      <c r="J92" s="147"/>
      <c r="K92" s="147"/>
      <c r="L92" s="147"/>
      <c r="M92" s="147"/>
      <c r="N92" s="146"/>
      <c r="O92" s="146"/>
      <c r="P92" s="146"/>
      <c r="Q92" s="146"/>
      <c r="R92" s="147"/>
      <c r="S92" s="147"/>
      <c r="T92" s="147"/>
      <c r="U92" s="147"/>
      <c r="V92" s="147"/>
      <c r="W92" s="147"/>
      <c r="X92" s="147"/>
      <c r="Y92" s="147"/>
      <c r="Z92" s="143"/>
      <c r="AA92" s="143"/>
      <c r="AB92" s="143"/>
      <c r="AC92" s="143"/>
      <c r="AD92" s="143"/>
      <c r="AE92" s="143"/>
      <c r="AF92" s="143"/>
      <c r="AG92" s="143" t="s">
        <v>134</v>
      </c>
      <c r="AH92" s="143">
        <v>0</v>
      </c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3"/>
      <c r="BD92" s="143"/>
      <c r="BE92" s="143"/>
      <c r="BF92" s="143"/>
      <c r="BG92" s="143"/>
      <c r="BH92" s="143"/>
    </row>
    <row r="93" spans="1:60" outlineLevel="1" x14ac:dyDescent="0.2">
      <c r="A93" s="200">
        <v>23</v>
      </c>
      <c r="B93" s="155" t="s">
        <v>224</v>
      </c>
      <c r="C93" s="165" t="s">
        <v>225</v>
      </c>
      <c r="D93" s="156" t="s">
        <v>131</v>
      </c>
      <c r="E93" s="157">
        <v>16.260000000000002</v>
      </c>
      <c r="F93" s="158"/>
      <c r="G93" s="201">
        <f>ROUND(E93*F93,2)</f>
        <v>0</v>
      </c>
      <c r="H93" s="148"/>
      <c r="I93" s="147">
        <f>ROUND(E93*H93,2)</f>
        <v>0</v>
      </c>
      <c r="J93" s="148"/>
      <c r="K93" s="147">
        <f>ROUND(E93*J93,2)</f>
        <v>0</v>
      </c>
      <c r="L93" s="147">
        <v>21</v>
      </c>
      <c r="M93" s="147">
        <f>G93*(1+L93/100)</f>
        <v>0</v>
      </c>
      <c r="N93" s="146">
        <v>0</v>
      </c>
      <c r="O93" s="146">
        <f>ROUND(E93*N93,2)</f>
        <v>0</v>
      </c>
      <c r="P93" s="146">
        <v>0.01</v>
      </c>
      <c r="Q93" s="146">
        <f>ROUND(E93*P93,2)</f>
        <v>0.16</v>
      </c>
      <c r="R93" s="147"/>
      <c r="S93" s="147" t="s">
        <v>132</v>
      </c>
      <c r="T93" s="147" t="s">
        <v>132</v>
      </c>
      <c r="U93" s="147">
        <v>0.1</v>
      </c>
      <c r="V93" s="147">
        <f>ROUND(E93*U93,2)</f>
        <v>1.63</v>
      </c>
      <c r="W93" s="147"/>
      <c r="X93" s="147" t="s">
        <v>126</v>
      </c>
      <c r="Y93" s="147" t="s">
        <v>127</v>
      </c>
      <c r="Z93" s="143"/>
      <c r="AA93" s="143"/>
      <c r="AB93" s="143"/>
      <c r="AC93" s="143"/>
      <c r="AD93" s="143"/>
      <c r="AE93" s="143"/>
      <c r="AF93" s="143"/>
      <c r="AG93" s="143" t="s">
        <v>128</v>
      </c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/>
      <c r="BG93" s="143"/>
      <c r="BH93" s="143"/>
    </row>
    <row r="94" spans="1:60" outlineLevel="2" x14ac:dyDescent="0.2">
      <c r="A94" s="202"/>
      <c r="B94" s="167"/>
      <c r="C94" s="203" t="s">
        <v>197</v>
      </c>
      <c r="D94" s="204"/>
      <c r="E94" s="205"/>
      <c r="F94" s="172"/>
      <c r="G94" s="206"/>
      <c r="H94" s="147"/>
      <c r="I94" s="147"/>
      <c r="J94" s="147"/>
      <c r="K94" s="147"/>
      <c r="L94" s="147"/>
      <c r="M94" s="147"/>
      <c r="N94" s="146"/>
      <c r="O94" s="146"/>
      <c r="P94" s="146"/>
      <c r="Q94" s="146"/>
      <c r="R94" s="147"/>
      <c r="S94" s="147"/>
      <c r="T94" s="147"/>
      <c r="U94" s="147"/>
      <c r="V94" s="147"/>
      <c r="W94" s="147"/>
      <c r="X94" s="147"/>
      <c r="Y94" s="147"/>
      <c r="Z94" s="143"/>
      <c r="AA94" s="143"/>
      <c r="AB94" s="143"/>
      <c r="AC94" s="143"/>
      <c r="AD94" s="143"/>
      <c r="AE94" s="143"/>
      <c r="AF94" s="143"/>
      <c r="AG94" s="143" t="s">
        <v>134</v>
      </c>
      <c r="AH94" s="143">
        <v>0</v>
      </c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  <c r="BF94" s="143"/>
      <c r="BG94" s="143"/>
      <c r="BH94" s="143"/>
    </row>
    <row r="95" spans="1:60" outlineLevel="3" x14ac:dyDescent="0.2">
      <c r="A95" s="202"/>
      <c r="B95" s="167"/>
      <c r="C95" s="203" t="s">
        <v>198</v>
      </c>
      <c r="D95" s="204"/>
      <c r="E95" s="205">
        <v>3.57</v>
      </c>
      <c r="F95" s="172"/>
      <c r="G95" s="206"/>
      <c r="H95" s="147"/>
      <c r="I95" s="147"/>
      <c r="J95" s="147"/>
      <c r="K95" s="147"/>
      <c r="L95" s="147"/>
      <c r="M95" s="147"/>
      <c r="N95" s="146"/>
      <c r="O95" s="146"/>
      <c r="P95" s="146"/>
      <c r="Q95" s="146"/>
      <c r="R95" s="147"/>
      <c r="S95" s="147"/>
      <c r="T95" s="147"/>
      <c r="U95" s="147"/>
      <c r="V95" s="147"/>
      <c r="W95" s="147"/>
      <c r="X95" s="147"/>
      <c r="Y95" s="147"/>
      <c r="Z95" s="143"/>
      <c r="AA95" s="143"/>
      <c r="AB95" s="143"/>
      <c r="AC95" s="143"/>
      <c r="AD95" s="143"/>
      <c r="AE95" s="143"/>
      <c r="AF95" s="143"/>
      <c r="AG95" s="143" t="s">
        <v>134</v>
      </c>
      <c r="AH95" s="143">
        <v>0</v>
      </c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143"/>
      <c r="BH95" s="143"/>
    </row>
    <row r="96" spans="1:60" outlineLevel="3" x14ac:dyDescent="0.2">
      <c r="A96" s="202"/>
      <c r="B96" s="167"/>
      <c r="C96" s="203" t="s">
        <v>199</v>
      </c>
      <c r="D96" s="204"/>
      <c r="E96" s="205"/>
      <c r="F96" s="172"/>
      <c r="G96" s="206"/>
      <c r="H96" s="147"/>
      <c r="I96" s="147"/>
      <c r="J96" s="147"/>
      <c r="K96" s="147"/>
      <c r="L96" s="147"/>
      <c r="M96" s="147"/>
      <c r="N96" s="146"/>
      <c r="O96" s="146"/>
      <c r="P96" s="146"/>
      <c r="Q96" s="146"/>
      <c r="R96" s="147"/>
      <c r="S96" s="147"/>
      <c r="T96" s="147"/>
      <c r="U96" s="147"/>
      <c r="V96" s="147"/>
      <c r="W96" s="147"/>
      <c r="X96" s="147"/>
      <c r="Y96" s="147"/>
      <c r="Z96" s="143"/>
      <c r="AA96" s="143"/>
      <c r="AB96" s="143"/>
      <c r="AC96" s="143"/>
      <c r="AD96" s="143"/>
      <c r="AE96" s="143"/>
      <c r="AF96" s="143"/>
      <c r="AG96" s="143" t="s">
        <v>134</v>
      </c>
      <c r="AH96" s="143">
        <v>0</v>
      </c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</row>
    <row r="97" spans="1:60" outlineLevel="3" x14ac:dyDescent="0.2">
      <c r="A97" s="202"/>
      <c r="B97" s="167"/>
      <c r="C97" s="203" t="s">
        <v>200</v>
      </c>
      <c r="D97" s="204"/>
      <c r="E97" s="205">
        <v>1.81</v>
      </c>
      <c r="F97" s="172"/>
      <c r="G97" s="206"/>
      <c r="H97" s="147"/>
      <c r="I97" s="147"/>
      <c r="J97" s="147"/>
      <c r="K97" s="147"/>
      <c r="L97" s="147"/>
      <c r="M97" s="147"/>
      <c r="N97" s="146"/>
      <c r="O97" s="146"/>
      <c r="P97" s="146"/>
      <c r="Q97" s="146"/>
      <c r="R97" s="147"/>
      <c r="S97" s="147"/>
      <c r="T97" s="147"/>
      <c r="U97" s="147"/>
      <c r="V97" s="147"/>
      <c r="W97" s="147"/>
      <c r="X97" s="147"/>
      <c r="Y97" s="147"/>
      <c r="Z97" s="143"/>
      <c r="AA97" s="143"/>
      <c r="AB97" s="143"/>
      <c r="AC97" s="143"/>
      <c r="AD97" s="143"/>
      <c r="AE97" s="143"/>
      <c r="AF97" s="143"/>
      <c r="AG97" s="143" t="s">
        <v>134</v>
      </c>
      <c r="AH97" s="143">
        <v>0</v>
      </c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</row>
    <row r="98" spans="1:60" outlineLevel="3" x14ac:dyDescent="0.2">
      <c r="A98" s="202"/>
      <c r="B98" s="167"/>
      <c r="C98" s="203" t="s">
        <v>201</v>
      </c>
      <c r="D98" s="204"/>
      <c r="E98" s="205"/>
      <c r="F98" s="172"/>
      <c r="G98" s="206"/>
      <c r="H98" s="147"/>
      <c r="I98" s="147"/>
      <c r="J98" s="147"/>
      <c r="K98" s="147"/>
      <c r="L98" s="147"/>
      <c r="M98" s="147"/>
      <c r="N98" s="146"/>
      <c r="O98" s="146"/>
      <c r="P98" s="146"/>
      <c r="Q98" s="146"/>
      <c r="R98" s="147"/>
      <c r="S98" s="147"/>
      <c r="T98" s="147"/>
      <c r="U98" s="147"/>
      <c r="V98" s="147"/>
      <c r="W98" s="147"/>
      <c r="X98" s="147"/>
      <c r="Y98" s="147"/>
      <c r="Z98" s="143"/>
      <c r="AA98" s="143"/>
      <c r="AB98" s="143"/>
      <c r="AC98" s="143"/>
      <c r="AD98" s="143"/>
      <c r="AE98" s="143"/>
      <c r="AF98" s="143"/>
      <c r="AG98" s="143" t="s">
        <v>134</v>
      </c>
      <c r="AH98" s="143">
        <v>0</v>
      </c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</row>
    <row r="99" spans="1:60" outlineLevel="3" x14ac:dyDescent="0.2">
      <c r="A99" s="202"/>
      <c r="B99" s="167"/>
      <c r="C99" s="203" t="s">
        <v>202</v>
      </c>
      <c r="D99" s="204"/>
      <c r="E99" s="205">
        <v>1.35</v>
      </c>
      <c r="F99" s="172"/>
      <c r="G99" s="206"/>
      <c r="H99" s="147"/>
      <c r="I99" s="147"/>
      <c r="J99" s="147"/>
      <c r="K99" s="147"/>
      <c r="L99" s="147"/>
      <c r="M99" s="147"/>
      <c r="N99" s="146"/>
      <c r="O99" s="146"/>
      <c r="P99" s="146"/>
      <c r="Q99" s="146"/>
      <c r="R99" s="147"/>
      <c r="S99" s="147"/>
      <c r="T99" s="147"/>
      <c r="U99" s="147"/>
      <c r="V99" s="147"/>
      <c r="W99" s="147"/>
      <c r="X99" s="147"/>
      <c r="Y99" s="147"/>
      <c r="Z99" s="143"/>
      <c r="AA99" s="143"/>
      <c r="AB99" s="143"/>
      <c r="AC99" s="143"/>
      <c r="AD99" s="143"/>
      <c r="AE99" s="143"/>
      <c r="AF99" s="143"/>
      <c r="AG99" s="143" t="s">
        <v>134</v>
      </c>
      <c r="AH99" s="143">
        <v>0</v>
      </c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</row>
    <row r="100" spans="1:60" outlineLevel="3" x14ac:dyDescent="0.2">
      <c r="A100" s="202"/>
      <c r="B100" s="167"/>
      <c r="C100" s="203" t="s">
        <v>203</v>
      </c>
      <c r="D100" s="204"/>
      <c r="E100" s="205"/>
      <c r="F100" s="172"/>
      <c r="G100" s="206"/>
      <c r="H100" s="147"/>
      <c r="I100" s="147"/>
      <c r="J100" s="147"/>
      <c r="K100" s="147"/>
      <c r="L100" s="147"/>
      <c r="M100" s="147"/>
      <c r="N100" s="146"/>
      <c r="O100" s="146"/>
      <c r="P100" s="146"/>
      <c r="Q100" s="146"/>
      <c r="R100" s="147"/>
      <c r="S100" s="147"/>
      <c r="T100" s="147"/>
      <c r="U100" s="147"/>
      <c r="V100" s="147"/>
      <c r="W100" s="147"/>
      <c r="X100" s="147"/>
      <c r="Y100" s="147"/>
      <c r="Z100" s="143"/>
      <c r="AA100" s="143"/>
      <c r="AB100" s="143"/>
      <c r="AC100" s="143"/>
      <c r="AD100" s="143"/>
      <c r="AE100" s="143"/>
      <c r="AF100" s="143"/>
      <c r="AG100" s="143" t="s">
        <v>134</v>
      </c>
      <c r="AH100" s="143">
        <v>0</v>
      </c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3"/>
      <c r="AZ100" s="143"/>
      <c r="BA100" s="143"/>
      <c r="BB100" s="143"/>
      <c r="BC100" s="143"/>
      <c r="BD100" s="143"/>
      <c r="BE100" s="143"/>
      <c r="BF100" s="143"/>
      <c r="BG100" s="143"/>
      <c r="BH100" s="143"/>
    </row>
    <row r="101" spans="1:60" outlineLevel="3" x14ac:dyDescent="0.2">
      <c r="A101" s="202"/>
      <c r="B101" s="167"/>
      <c r="C101" s="203" t="s">
        <v>204</v>
      </c>
      <c r="D101" s="204"/>
      <c r="E101" s="205">
        <v>1.36</v>
      </c>
      <c r="F101" s="172"/>
      <c r="G101" s="206"/>
      <c r="H101" s="147"/>
      <c r="I101" s="147"/>
      <c r="J101" s="147"/>
      <c r="K101" s="147"/>
      <c r="L101" s="147"/>
      <c r="M101" s="147"/>
      <c r="N101" s="146"/>
      <c r="O101" s="146"/>
      <c r="P101" s="146"/>
      <c r="Q101" s="146"/>
      <c r="R101" s="147"/>
      <c r="S101" s="147"/>
      <c r="T101" s="147"/>
      <c r="U101" s="147"/>
      <c r="V101" s="147"/>
      <c r="W101" s="147"/>
      <c r="X101" s="147"/>
      <c r="Y101" s="147"/>
      <c r="Z101" s="143"/>
      <c r="AA101" s="143"/>
      <c r="AB101" s="143"/>
      <c r="AC101" s="143"/>
      <c r="AD101" s="143"/>
      <c r="AE101" s="143"/>
      <c r="AF101" s="143"/>
      <c r="AG101" s="143" t="s">
        <v>134</v>
      </c>
      <c r="AH101" s="143">
        <v>0</v>
      </c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</row>
    <row r="102" spans="1:60" outlineLevel="3" x14ac:dyDescent="0.2">
      <c r="A102" s="202"/>
      <c r="B102" s="167"/>
      <c r="C102" s="203" t="s">
        <v>205</v>
      </c>
      <c r="D102" s="204"/>
      <c r="E102" s="205"/>
      <c r="F102" s="172"/>
      <c r="G102" s="206"/>
      <c r="H102" s="147"/>
      <c r="I102" s="147"/>
      <c r="J102" s="147"/>
      <c r="K102" s="147"/>
      <c r="L102" s="147"/>
      <c r="M102" s="147"/>
      <c r="N102" s="146"/>
      <c r="O102" s="146"/>
      <c r="P102" s="146"/>
      <c r="Q102" s="146"/>
      <c r="R102" s="147"/>
      <c r="S102" s="147"/>
      <c r="T102" s="147"/>
      <c r="U102" s="147"/>
      <c r="V102" s="147"/>
      <c r="W102" s="147"/>
      <c r="X102" s="147"/>
      <c r="Y102" s="147"/>
      <c r="Z102" s="143"/>
      <c r="AA102" s="143"/>
      <c r="AB102" s="143"/>
      <c r="AC102" s="143"/>
      <c r="AD102" s="143"/>
      <c r="AE102" s="143"/>
      <c r="AF102" s="143"/>
      <c r="AG102" s="143" t="s">
        <v>134</v>
      </c>
      <c r="AH102" s="143">
        <v>0</v>
      </c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</row>
    <row r="103" spans="1:60" outlineLevel="3" x14ac:dyDescent="0.2">
      <c r="A103" s="202"/>
      <c r="B103" s="167"/>
      <c r="C103" s="203" t="s">
        <v>206</v>
      </c>
      <c r="D103" s="204"/>
      <c r="E103" s="205">
        <v>3.32</v>
      </c>
      <c r="F103" s="172"/>
      <c r="G103" s="206"/>
      <c r="H103" s="147"/>
      <c r="I103" s="147"/>
      <c r="J103" s="147"/>
      <c r="K103" s="147"/>
      <c r="L103" s="147"/>
      <c r="M103" s="147"/>
      <c r="N103" s="146"/>
      <c r="O103" s="146"/>
      <c r="P103" s="146"/>
      <c r="Q103" s="146"/>
      <c r="R103" s="147"/>
      <c r="S103" s="147"/>
      <c r="T103" s="147"/>
      <c r="U103" s="147"/>
      <c r="V103" s="147"/>
      <c r="W103" s="147"/>
      <c r="X103" s="147"/>
      <c r="Y103" s="147"/>
      <c r="Z103" s="143"/>
      <c r="AA103" s="143"/>
      <c r="AB103" s="143"/>
      <c r="AC103" s="143"/>
      <c r="AD103" s="143"/>
      <c r="AE103" s="143"/>
      <c r="AF103" s="143"/>
      <c r="AG103" s="143" t="s">
        <v>134</v>
      </c>
      <c r="AH103" s="143">
        <v>0</v>
      </c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</row>
    <row r="104" spans="1:60" outlineLevel="3" x14ac:dyDescent="0.2">
      <c r="A104" s="202"/>
      <c r="B104" s="167"/>
      <c r="C104" s="203" t="s">
        <v>207</v>
      </c>
      <c r="D104" s="204"/>
      <c r="E104" s="205"/>
      <c r="F104" s="172"/>
      <c r="G104" s="206"/>
      <c r="H104" s="147"/>
      <c r="I104" s="147"/>
      <c r="J104" s="147"/>
      <c r="K104" s="147"/>
      <c r="L104" s="147"/>
      <c r="M104" s="147"/>
      <c r="N104" s="146"/>
      <c r="O104" s="146"/>
      <c r="P104" s="146"/>
      <c r="Q104" s="146"/>
      <c r="R104" s="147"/>
      <c r="S104" s="147"/>
      <c r="T104" s="147"/>
      <c r="U104" s="147"/>
      <c r="V104" s="147"/>
      <c r="W104" s="147"/>
      <c r="X104" s="147"/>
      <c r="Y104" s="147"/>
      <c r="Z104" s="143"/>
      <c r="AA104" s="143"/>
      <c r="AB104" s="143"/>
      <c r="AC104" s="143"/>
      <c r="AD104" s="143"/>
      <c r="AE104" s="143"/>
      <c r="AF104" s="143"/>
      <c r="AG104" s="143" t="s">
        <v>134</v>
      </c>
      <c r="AH104" s="143">
        <v>0</v>
      </c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</row>
    <row r="105" spans="1:60" outlineLevel="3" x14ac:dyDescent="0.2">
      <c r="A105" s="202"/>
      <c r="B105" s="167"/>
      <c r="C105" s="203" t="s">
        <v>208</v>
      </c>
      <c r="D105" s="204"/>
      <c r="E105" s="205">
        <v>3.15</v>
      </c>
      <c r="F105" s="172"/>
      <c r="G105" s="206"/>
      <c r="H105" s="147"/>
      <c r="I105" s="147"/>
      <c r="J105" s="147"/>
      <c r="K105" s="147"/>
      <c r="L105" s="147"/>
      <c r="M105" s="147"/>
      <c r="N105" s="146"/>
      <c r="O105" s="146"/>
      <c r="P105" s="146"/>
      <c r="Q105" s="146"/>
      <c r="R105" s="147"/>
      <c r="S105" s="147"/>
      <c r="T105" s="147"/>
      <c r="U105" s="147"/>
      <c r="V105" s="147"/>
      <c r="W105" s="147"/>
      <c r="X105" s="147"/>
      <c r="Y105" s="147"/>
      <c r="Z105" s="143"/>
      <c r="AA105" s="143"/>
      <c r="AB105" s="143"/>
      <c r="AC105" s="143"/>
      <c r="AD105" s="143"/>
      <c r="AE105" s="143"/>
      <c r="AF105" s="143"/>
      <c r="AG105" s="143" t="s">
        <v>134</v>
      </c>
      <c r="AH105" s="143">
        <v>0</v>
      </c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</row>
    <row r="106" spans="1:60" outlineLevel="3" x14ac:dyDescent="0.2">
      <c r="A106" s="202"/>
      <c r="B106" s="167"/>
      <c r="C106" s="203" t="s">
        <v>209</v>
      </c>
      <c r="D106" s="204"/>
      <c r="E106" s="205"/>
      <c r="F106" s="172"/>
      <c r="G106" s="206"/>
      <c r="H106" s="147"/>
      <c r="I106" s="147"/>
      <c r="J106" s="147"/>
      <c r="K106" s="147"/>
      <c r="L106" s="147"/>
      <c r="M106" s="147"/>
      <c r="N106" s="146"/>
      <c r="O106" s="146"/>
      <c r="P106" s="146"/>
      <c r="Q106" s="146"/>
      <c r="R106" s="147"/>
      <c r="S106" s="147"/>
      <c r="T106" s="147"/>
      <c r="U106" s="147"/>
      <c r="V106" s="147"/>
      <c r="W106" s="147"/>
      <c r="X106" s="147"/>
      <c r="Y106" s="147"/>
      <c r="Z106" s="143"/>
      <c r="AA106" s="143"/>
      <c r="AB106" s="143"/>
      <c r="AC106" s="143"/>
      <c r="AD106" s="143"/>
      <c r="AE106" s="143"/>
      <c r="AF106" s="143"/>
      <c r="AG106" s="143" t="s">
        <v>134</v>
      </c>
      <c r="AH106" s="143">
        <v>0</v>
      </c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</row>
    <row r="107" spans="1:60" outlineLevel="3" x14ac:dyDescent="0.2">
      <c r="A107" s="202"/>
      <c r="B107" s="167"/>
      <c r="C107" s="203" t="s">
        <v>210</v>
      </c>
      <c r="D107" s="204"/>
      <c r="E107" s="205">
        <v>1.7</v>
      </c>
      <c r="F107" s="172"/>
      <c r="G107" s="206"/>
      <c r="H107" s="147"/>
      <c r="I107" s="147"/>
      <c r="J107" s="147"/>
      <c r="K107" s="147"/>
      <c r="L107" s="147"/>
      <c r="M107" s="147"/>
      <c r="N107" s="146"/>
      <c r="O107" s="146"/>
      <c r="P107" s="146"/>
      <c r="Q107" s="146"/>
      <c r="R107" s="147"/>
      <c r="S107" s="147"/>
      <c r="T107" s="147"/>
      <c r="U107" s="147"/>
      <c r="V107" s="147"/>
      <c r="W107" s="147"/>
      <c r="X107" s="147"/>
      <c r="Y107" s="147"/>
      <c r="Z107" s="143"/>
      <c r="AA107" s="143"/>
      <c r="AB107" s="143"/>
      <c r="AC107" s="143"/>
      <c r="AD107" s="143"/>
      <c r="AE107" s="143"/>
      <c r="AF107" s="143"/>
      <c r="AG107" s="143" t="s">
        <v>134</v>
      </c>
      <c r="AH107" s="143">
        <v>0</v>
      </c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</row>
    <row r="108" spans="1:60" outlineLevel="1" x14ac:dyDescent="0.2">
      <c r="A108" s="200">
        <v>24</v>
      </c>
      <c r="B108" s="155" t="s">
        <v>226</v>
      </c>
      <c r="C108" s="165" t="s">
        <v>227</v>
      </c>
      <c r="D108" s="156" t="s">
        <v>131</v>
      </c>
      <c r="E108" s="157">
        <v>10.789149999999999</v>
      </c>
      <c r="F108" s="158"/>
      <c r="G108" s="201">
        <f>ROUND(E108*F108,2)</f>
        <v>0</v>
      </c>
      <c r="H108" s="148"/>
      <c r="I108" s="147">
        <f>ROUND(E108*H108,2)</f>
        <v>0</v>
      </c>
      <c r="J108" s="148"/>
      <c r="K108" s="147">
        <f>ROUND(E108*J108,2)</f>
        <v>0</v>
      </c>
      <c r="L108" s="147">
        <v>21</v>
      </c>
      <c r="M108" s="147">
        <f>G108*(1+L108/100)</f>
        <v>0</v>
      </c>
      <c r="N108" s="146">
        <v>0</v>
      </c>
      <c r="O108" s="146">
        <f>ROUND(E108*N108,2)</f>
        <v>0</v>
      </c>
      <c r="P108" s="146">
        <v>0.01</v>
      </c>
      <c r="Q108" s="146">
        <f>ROUND(E108*P108,2)</f>
        <v>0.11</v>
      </c>
      <c r="R108" s="147"/>
      <c r="S108" s="147" t="s">
        <v>132</v>
      </c>
      <c r="T108" s="147" t="s">
        <v>132</v>
      </c>
      <c r="U108" s="147">
        <v>0.08</v>
      </c>
      <c r="V108" s="147">
        <f>ROUND(E108*U108,2)</f>
        <v>0.86</v>
      </c>
      <c r="W108" s="147"/>
      <c r="X108" s="147" t="s">
        <v>126</v>
      </c>
      <c r="Y108" s="147" t="s">
        <v>127</v>
      </c>
      <c r="Z108" s="143"/>
      <c r="AA108" s="143"/>
      <c r="AB108" s="143"/>
      <c r="AC108" s="143"/>
      <c r="AD108" s="143"/>
      <c r="AE108" s="143"/>
      <c r="AF108" s="143"/>
      <c r="AG108" s="143" t="s">
        <v>159</v>
      </c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3"/>
      <c r="AZ108" s="143"/>
      <c r="BA108" s="143"/>
      <c r="BB108" s="143"/>
      <c r="BC108" s="143"/>
      <c r="BD108" s="143"/>
      <c r="BE108" s="143"/>
      <c r="BF108" s="143"/>
      <c r="BG108" s="143"/>
      <c r="BH108" s="143"/>
    </row>
    <row r="109" spans="1:60" outlineLevel="2" x14ac:dyDescent="0.2">
      <c r="A109" s="202"/>
      <c r="B109" s="167"/>
      <c r="C109" s="203" t="s">
        <v>228</v>
      </c>
      <c r="D109" s="204"/>
      <c r="E109" s="205"/>
      <c r="F109" s="172"/>
      <c r="G109" s="206"/>
      <c r="H109" s="147"/>
      <c r="I109" s="147"/>
      <c r="J109" s="147"/>
      <c r="K109" s="147"/>
      <c r="L109" s="147"/>
      <c r="M109" s="147"/>
      <c r="N109" s="146"/>
      <c r="O109" s="146"/>
      <c r="P109" s="146"/>
      <c r="Q109" s="146"/>
      <c r="R109" s="147"/>
      <c r="S109" s="147"/>
      <c r="T109" s="147"/>
      <c r="U109" s="147"/>
      <c r="V109" s="147"/>
      <c r="W109" s="147"/>
      <c r="X109" s="147"/>
      <c r="Y109" s="147"/>
      <c r="Z109" s="143"/>
      <c r="AA109" s="143"/>
      <c r="AB109" s="143"/>
      <c r="AC109" s="143"/>
      <c r="AD109" s="143"/>
      <c r="AE109" s="143"/>
      <c r="AF109" s="143"/>
      <c r="AG109" s="143" t="s">
        <v>134</v>
      </c>
      <c r="AH109" s="143">
        <v>0</v>
      </c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</row>
    <row r="110" spans="1:60" outlineLevel="3" x14ac:dyDescent="0.2">
      <c r="A110" s="202"/>
      <c r="B110" s="167"/>
      <c r="C110" s="203" t="s">
        <v>197</v>
      </c>
      <c r="D110" s="204"/>
      <c r="E110" s="205"/>
      <c r="F110" s="172"/>
      <c r="G110" s="206"/>
      <c r="H110" s="147"/>
      <c r="I110" s="147"/>
      <c r="J110" s="147"/>
      <c r="K110" s="147"/>
      <c r="L110" s="147"/>
      <c r="M110" s="147"/>
      <c r="N110" s="146"/>
      <c r="O110" s="146"/>
      <c r="P110" s="146"/>
      <c r="Q110" s="146"/>
      <c r="R110" s="147"/>
      <c r="S110" s="147"/>
      <c r="T110" s="147"/>
      <c r="U110" s="147"/>
      <c r="V110" s="147"/>
      <c r="W110" s="147"/>
      <c r="X110" s="147"/>
      <c r="Y110" s="147"/>
      <c r="Z110" s="143"/>
      <c r="AA110" s="143"/>
      <c r="AB110" s="143"/>
      <c r="AC110" s="143"/>
      <c r="AD110" s="143"/>
      <c r="AE110" s="143"/>
      <c r="AF110" s="143"/>
      <c r="AG110" s="143" t="s">
        <v>134</v>
      </c>
      <c r="AH110" s="143">
        <v>0</v>
      </c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  <c r="BF110" s="143"/>
      <c r="BG110" s="143"/>
      <c r="BH110" s="143"/>
    </row>
    <row r="111" spans="1:60" outlineLevel="3" x14ac:dyDescent="0.2">
      <c r="A111" s="202"/>
      <c r="B111" s="167"/>
      <c r="C111" s="203" t="s">
        <v>229</v>
      </c>
      <c r="D111" s="204"/>
      <c r="E111" s="205">
        <v>2.2529499999999998</v>
      </c>
      <c r="F111" s="172"/>
      <c r="G111" s="206"/>
      <c r="H111" s="147"/>
      <c r="I111" s="147"/>
      <c r="J111" s="147"/>
      <c r="K111" s="147"/>
      <c r="L111" s="147"/>
      <c r="M111" s="147"/>
      <c r="N111" s="146"/>
      <c r="O111" s="146"/>
      <c r="P111" s="146"/>
      <c r="Q111" s="146"/>
      <c r="R111" s="147"/>
      <c r="S111" s="147"/>
      <c r="T111" s="147"/>
      <c r="U111" s="147"/>
      <c r="V111" s="147"/>
      <c r="W111" s="147"/>
      <c r="X111" s="147"/>
      <c r="Y111" s="147"/>
      <c r="Z111" s="143"/>
      <c r="AA111" s="143"/>
      <c r="AB111" s="143"/>
      <c r="AC111" s="143"/>
      <c r="AD111" s="143"/>
      <c r="AE111" s="143"/>
      <c r="AF111" s="143"/>
      <c r="AG111" s="143" t="s">
        <v>134</v>
      </c>
      <c r="AH111" s="143">
        <v>0</v>
      </c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</row>
    <row r="112" spans="1:60" outlineLevel="3" x14ac:dyDescent="0.2">
      <c r="A112" s="202"/>
      <c r="B112" s="167"/>
      <c r="C112" s="203" t="s">
        <v>199</v>
      </c>
      <c r="D112" s="204"/>
      <c r="E112" s="205"/>
      <c r="F112" s="172"/>
      <c r="G112" s="206"/>
      <c r="H112" s="147"/>
      <c r="I112" s="147"/>
      <c r="J112" s="147"/>
      <c r="K112" s="147"/>
      <c r="L112" s="147"/>
      <c r="M112" s="147"/>
      <c r="N112" s="146"/>
      <c r="O112" s="146"/>
      <c r="P112" s="146"/>
      <c r="Q112" s="146"/>
      <c r="R112" s="147"/>
      <c r="S112" s="147"/>
      <c r="T112" s="147"/>
      <c r="U112" s="147"/>
      <c r="V112" s="147"/>
      <c r="W112" s="147"/>
      <c r="X112" s="147"/>
      <c r="Y112" s="147"/>
      <c r="Z112" s="143"/>
      <c r="AA112" s="143"/>
      <c r="AB112" s="143"/>
      <c r="AC112" s="143"/>
      <c r="AD112" s="143"/>
      <c r="AE112" s="143"/>
      <c r="AF112" s="143"/>
      <c r="AG112" s="143" t="s">
        <v>134</v>
      </c>
      <c r="AH112" s="143">
        <v>0</v>
      </c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  <c r="BB112" s="143"/>
      <c r="BC112" s="143"/>
      <c r="BD112" s="143"/>
      <c r="BE112" s="143"/>
      <c r="BF112" s="143"/>
      <c r="BG112" s="143"/>
      <c r="BH112" s="143"/>
    </row>
    <row r="113" spans="1:60" outlineLevel="3" x14ac:dyDescent="0.2">
      <c r="A113" s="202"/>
      <c r="B113" s="167"/>
      <c r="C113" s="203" t="s">
        <v>230</v>
      </c>
      <c r="D113" s="204"/>
      <c r="E113" s="205">
        <v>0.72160000000000002</v>
      </c>
      <c r="F113" s="172"/>
      <c r="G113" s="206"/>
      <c r="H113" s="147"/>
      <c r="I113" s="147"/>
      <c r="J113" s="147"/>
      <c r="K113" s="147"/>
      <c r="L113" s="147"/>
      <c r="M113" s="147"/>
      <c r="N113" s="146"/>
      <c r="O113" s="146"/>
      <c r="P113" s="146"/>
      <c r="Q113" s="146"/>
      <c r="R113" s="147"/>
      <c r="S113" s="147"/>
      <c r="T113" s="147"/>
      <c r="U113" s="147"/>
      <c r="V113" s="147"/>
      <c r="W113" s="147"/>
      <c r="X113" s="147"/>
      <c r="Y113" s="147"/>
      <c r="Z113" s="143"/>
      <c r="AA113" s="143"/>
      <c r="AB113" s="143"/>
      <c r="AC113" s="143"/>
      <c r="AD113" s="143"/>
      <c r="AE113" s="143"/>
      <c r="AF113" s="143"/>
      <c r="AG113" s="143" t="s">
        <v>134</v>
      </c>
      <c r="AH113" s="143">
        <v>0</v>
      </c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</row>
    <row r="114" spans="1:60" outlineLevel="3" x14ac:dyDescent="0.2">
      <c r="A114" s="202"/>
      <c r="B114" s="167"/>
      <c r="C114" s="203" t="s">
        <v>201</v>
      </c>
      <c r="D114" s="204"/>
      <c r="E114" s="205"/>
      <c r="F114" s="172"/>
      <c r="G114" s="206"/>
      <c r="H114" s="147"/>
      <c r="I114" s="147"/>
      <c r="J114" s="147"/>
      <c r="K114" s="147"/>
      <c r="L114" s="147"/>
      <c r="M114" s="147"/>
      <c r="N114" s="146"/>
      <c r="O114" s="146"/>
      <c r="P114" s="146"/>
      <c r="Q114" s="146"/>
      <c r="R114" s="147"/>
      <c r="S114" s="147"/>
      <c r="T114" s="147"/>
      <c r="U114" s="147"/>
      <c r="V114" s="147"/>
      <c r="W114" s="147"/>
      <c r="X114" s="147"/>
      <c r="Y114" s="147"/>
      <c r="Z114" s="143"/>
      <c r="AA114" s="143"/>
      <c r="AB114" s="143"/>
      <c r="AC114" s="143"/>
      <c r="AD114" s="143"/>
      <c r="AE114" s="143"/>
      <c r="AF114" s="143"/>
      <c r="AG114" s="143" t="s">
        <v>134</v>
      </c>
      <c r="AH114" s="143">
        <v>0</v>
      </c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3"/>
      <c r="AZ114" s="143"/>
      <c r="BA114" s="143"/>
      <c r="BB114" s="143"/>
      <c r="BC114" s="143"/>
      <c r="BD114" s="143"/>
      <c r="BE114" s="143"/>
      <c r="BF114" s="143"/>
      <c r="BG114" s="143"/>
      <c r="BH114" s="143"/>
    </row>
    <row r="115" spans="1:60" outlineLevel="3" x14ac:dyDescent="0.2">
      <c r="A115" s="202"/>
      <c r="B115" s="167"/>
      <c r="C115" s="203" t="s">
        <v>231</v>
      </c>
      <c r="D115" s="204"/>
      <c r="E115" s="205">
        <v>0.96760000000000002</v>
      </c>
      <c r="F115" s="172"/>
      <c r="G115" s="206"/>
      <c r="H115" s="147"/>
      <c r="I115" s="147"/>
      <c r="J115" s="147"/>
      <c r="K115" s="147"/>
      <c r="L115" s="147"/>
      <c r="M115" s="147"/>
      <c r="N115" s="146"/>
      <c r="O115" s="146"/>
      <c r="P115" s="146"/>
      <c r="Q115" s="146"/>
      <c r="R115" s="147"/>
      <c r="S115" s="147"/>
      <c r="T115" s="147"/>
      <c r="U115" s="147"/>
      <c r="V115" s="147"/>
      <c r="W115" s="147"/>
      <c r="X115" s="147"/>
      <c r="Y115" s="147"/>
      <c r="Z115" s="143"/>
      <c r="AA115" s="143"/>
      <c r="AB115" s="143"/>
      <c r="AC115" s="143"/>
      <c r="AD115" s="143"/>
      <c r="AE115" s="143"/>
      <c r="AF115" s="143"/>
      <c r="AG115" s="143" t="s">
        <v>134</v>
      </c>
      <c r="AH115" s="143">
        <v>0</v>
      </c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3"/>
      <c r="BD115" s="143"/>
      <c r="BE115" s="143"/>
      <c r="BF115" s="143"/>
      <c r="BG115" s="143"/>
      <c r="BH115" s="143"/>
    </row>
    <row r="116" spans="1:60" outlineLevel="3" x14ac:dyDescent="0.2">
      <c r="A116" s="202"/>
      <c r="B116" s="167"/>
      <c r="C116" s="203" t="s">
        <v>203</v>
      </c>
      <c r="D116" s="204"/>
      <c r="E116" s="205"/>
      <c r="F116" s="172"/>
      <c r="G116" s="206"/>
      <c r="H116" s="147"/>
      <c r="I116" s="147"/>
      <c r="J116" s="147"/>
      <c r="K116" s="147"/>
      <c r="L116" s="147"/>
      <c r="M116" s="147"/>
      <c r="N116" s="146"/>
      <c r="O116" s="146"/>
      <c r="P116" s="146"/>
      <c r="Q116" s="146"/>
      <c r="R116" s="147"/>
      <c r="S116" s="147"/>
      <c r="T116" s="147"/>
      <c r="U116" s="147"/>
      <c r="V116" s="147"/>
      <c r="W116" s="147"/>
      <c r="X116" s="147"/>
      <c r="Y116" s="147"/>
      <c r="Z116" s="143"/>
      <c r="AA116" s="143"/>
      <c r="AB116" s="143"/>
      <c r="AC116" s="143"/>
      <c r="AD116" s="143"/>
      <c r="AE116" s="143"/>
      <c r="AF116" s="143"/>
      <c r="AG116" s="143" t="s">
        <v>134</v>
      </c>
      <c r="AH116" s="143">
        <v>0</v>
      </c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</row>
    <row r="117" spans="1:60" outlineLevel="3" x14ac:dyDescent="0.2">
      <c r="A117" s="202"/>
      <c r="B117" s="167"/>
      <c r="C117" s="203" t="s">
        <v>232</v>
      </c>
      <c r="D117" s="204"/>
      <c r="E117" s="205">
        <v>0.97170000000000001</v>
      </c>
      <c r="F117" s="172"/>
      <c r="G117" s="206"/>
      <c r="H117" s="147"/>
      <c r="I117" s="147"/>
      <c r="J117" s="147"/>
      <c r="K117" s="147"/>
      <c r="L117" s="147"/>
      <c r="M117" s="147"/>
      <c r="N117" s="146"/>
      <c r="O117" s="146"/>
      <c r="P117" s="146"/>
      <c r="Q117" s="146"/>
      <c r="R117" s="147"/>
      <c r="S117" s="147"/>
      <c r="T117" s="147"/>
      <c r="U117" s="147"/>
      <c r="V117" s="147"/>
      <c r="W117" s="147"/>
      <c r="X117" s="147"/>
      <c r="Y117" s="147"/>
      <c r="Z117" s="143"/>
      <c r="AA117" s="143"/>
      <c r="AB117" s="143"/>
      <c r="AC117" s="143"/>
      <c r="AD117" s="143"/>
      <c r="AE117" s="143"/>
      <c r="AF117" s="143"/>
      <c r="AG117" s="143" t="s">
        <v>134</v>
      </c>
      <c r="AH117" s="143">
        <v>0</v>
      </c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3"/>
      <c r="AZ117" s="143"/>
      <c r="BA117" s="143"/>
      <c r="BB117" s="143"/>
      <c r="BC117" s="143"/>
      <c r="BD117" s="143"/>
      <c r="BE117" s="143"/>
      <c r="BF117" s="143"/>
      <c r="BG117" s="143"/>
      <c r="BH117" s="143"/>
    </row>
    <row r="118" spans="1:60" outlineLevel="3" x14ac:dyDescent="0.2">
      <c r="A118" s="202"/>
      <c r="B118" s="167"/>
      <c r="C118" s="203" t="s">
        <v>205</v>
      </c>
      <c r="D118" s="204"/>
      <c r="E118" s="205"/>
      <c r="F118" s="172"/>
      <c r="G118" s="206"/>
      <c r="H118" s="147"/>
      <c r="I118" s="147"/>
      <c r="J118" s="147"/>
      <c r="K118" s="147"/>
      <c r="L118" s="147"/>
      <c r="M118" s="147"/>
      <c r="N118" s="146"/>
      <c r="O118" s="146"/>
      <c r="P118" s="146"/>
      <c r="Q118" s="146"/>
      <c r="R118" s="147"/>
      <c r="S118" s="147"/>
      <c r="T118" s="147"/>
      <c r="U118" s="147"/>
      <c r="V118" s="147"/>
      <c r="W118" s="147"/>
      <c r="X118" s="147"/>
      <c r="Y118" s="147"/>
      <c r="Z118" s="143"/>
      <c r="AA118" s="143"/>
      <c r="AB118" s="143"/>
      <c r="AC118" s="143"/>
      <c r="AD118" s="143"/>
      <c r="AE118" s="143"/>
      <c r="AF118" s="143"/>
      <c r="AG118" s="143" t="s">
        <v>134</v>
      </c>
      <c r="AH118" s="143">
        <v>0</v>
      </c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</row>
    <row r="119" spans="1:60" outlineLevel="3" x14ac:dyDescent="0.2">
      <c r="A119" s="202"/>
      <c r="B119" s="167"/>
      <c r="C119" s="203" t="s">
        <v>233</v>
      </c>
      <c r="D119" s="204"/>
      <c r="E119" s="205">
        <v>2.5994000000000002</v>
      </c>
      <c r="F119" s="172"/>
      <c r="G119" s="206"/>
      <c r="H119" s="147"/>
      <c r="I119" s="147"/>
      <c r="J119" s="147"/>
      <c r="K119" s="147"/>
      <c r="L119" s="147"/>
      <c r="M119" s="147"/>
      <c r="N119" s="146"/>
      <c r="O119" s="146"/>
      <c r="P119" s="146"/>
      <c r="Q119" s="146"/>
      <c r="R119" s="147"/>
      <c r="S119" s="147"/>
      <c r="T119" s="147"/>
      <c r="U119" s="147"/>
      <c r="V119" s="147"/>
      <c r="W119" s="147"/>
      <c r="X119" s="147"/>
      <c r="Y119" s="147"/>
      <c r="Z119" s="143"/>
      <c r="AA119" s="143"/>
      <c r="AB119" s="143"/>
      <c r="AC119" s="143"/>
      <c r="AD119" s="143"/>
      <c r="AE119" s="143"/>
      <c r="AF119" s="143"/>
      <c r="AG119" s="143" t="s">
        <v>134</v>
      </c>
      <c r="AH119" s="143">
        <v>0</v>
      </c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</row>
    <row r="120" spans="1:60" outlineLevel="3" x14ac:dyDescent="0.2">
      <c r="A120" s="202"/>
      <c r="B120" s="167"/>
      <c r="C120" s="203" t="s">
        <v>207</v>
      </c>
      <c r="D120" s="204"/>
      <c r="E120" s="205"/>
      <c r="F120" s="172"/>
      <c r="G120" s="206"/>
      <c r="H120" s="147"/>
      <c r="I120" s="147"/>
      <c r="J120" s="147"/>
      <c r="K120" s="147"/>
      <c r="L120" s="147"/>
      <c r="M120" s="147"/>
      <c r="N120" s="146"/>
      <c r="O120" s="146"/>
      <c r="P120" s="146"/>
      <c r="Q120" s="146"/>
      <c r="R120" s="147"/>
      <c r="S120" s="147"/>
      <c r="T120" s="147"/>
      <c r="U120" s="147"/>
      <c r="V120" s="147"/>
      <c r="W120" s="147"/>
      <c r="X120" s="147"/>
      <c r="Y120" s="147"/>
      <c r="Z120" s="143"/>
      <c r="AA120" s="143"/>
      <c r="AB120" s="143"/>
      <c r="AC120" s="143"/>
      <c r="AD120" s="143"/>
      <c r="AE120" s="143"/>
      <c r="AF120" s="143"/>
      <c r="AG120" s="143" t="s">
        <v>134</v>
      </c>
      <c r="AH120" s="143">
        <v>0</v>
      </c>
      <c r="AI120" s="143"/>
      <c r="AJ120" s="143"/>
      <c r="AK120" s="143"/>
      <c r="AL120" s="143"/>
      <c r="AM120" s="143"/>
      <c r="AN120" s="143"/>
      <c r="AO120" s="143"/>
      <c r="AP120" s="143"/>
      <c r="AQ120" s="143"/>
      <c r="AR120" s="143"/>
      <c r="AS120" s="143"/>
      <c r="AT120" s="143"/>
      <c r="AU120" s="143"/>
      <c r="AV120" s="143"/>
      <c r="AW120" s="143"/>
      <c r="AX120" s="143"/>
      <c r="AY120" s="143"/>
      <c r="AZ120" s="143"/>
      <c r="BA120" s="143"/>
      <c r="BB120" s="143"/>
      <c r="BC120" s="143"/>
      <c r="BD120" s="143"/>
      <c r="BE120" s="143"/>
      <c r="BF120" s="143"/>
      <c r="BG120" s="143"/>
      <c r="BH120" s="143"/>
    </row>
    <row r="121" spans="1:60" outlineLevel="3" x14ac:dyDescent="0.2">
      <c r="A121" s="202"/>
      <c r="B121" s="167"/>
      <c r="C121" s="203" t="s">
        <v>234</v>
      </c>
      <c r="D121" s="204"/>
      <c r="E121" s="205">
        <v>1.7629999999999999</v>
      </c>
      <c r="F121" s="172"/>
      <c r="G121" s="206"/>
      <c r="H121" s="147"/>
      <c r="I121" s="147"/>
      <c r="J121" s="147"/>
      <c r="K121" s="147"/>
      <c r="L121" s="147"/>
      <c r="M121" s="147"/>
      <c r="N121" s="146"/>
      <c r="O121" s="146"/>
      <c r="P121" s="146"/>
      <c r="Q121" s="146"/>
      <c r="R121" s="147"/>
      <c r="S121" s="147"/>
      <c r="T121" s="147"/>
      <c r="U121" s="147"/>
      <c r="V121" s="147"/>
      <c r="W121" s="147"/>
      <c r="X121" s="147"/>
      <c r="Y121" s="147"/>
      <c r="Z121" s="143"/>
      <c r="AA121" s="143"/>
      <c r="AB121" s="143"/>
      <c r="AC121" s="143"/>
      <c r="AD121" s="143"/>
      <c r="AE121" s="143"/>
      <c r="AF121" s="143"/>
      <c r="AG121" s="143" t="s">
        <v>134</v>
      </c>
      <c r="AH121" s="143">
        <v>0</v>
      </c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</row>
    <row r="122" spans="1:60" outlineLevel="3" x14ac:dyDescent="0.2">
      <c r="A122" s="202"/>
      <c r="B122" s="167"/>
      <c r="C122" s="203" t="s">
        <v>209</v>
      </c>
      <c r="D122" s="204"/>
      <c r="E122" s="205"/>
      <c r="F122" s="172"/>
      <c r="G122" s="206"/>
      <c r="H122" s="147"/>
      <c r="I122" s="147"/>
      <c r="J122" s="147"/>
      <c r="K122" s="147"/>
      <c r="L122" s="147"/>
      <c r="M122" s="147"/>
      <c r="N122" s="146"/>
      <c r="O122" s="146"/>
      <c r="P122" s="146"/>
      <c r="Q122" s="146"/>
      <c r="R122" s="147"/>
      <c r="S122" s="147"/>
      <c r="T122" s="147"/>
      <c r="U122" s="147"/>
      <c r="V122" s="147"/>
      <c r="W122" s="147"/>
      <c r="X122" s="147"/>
      <c r="Y122" s="147"/>
      <c r="Z122" s="143"/>
      <c r="AA122" s="143"/>
      <c r="AB122" s="143"/>
      <c r="AC122" s="143"/>
      <c r="AD122" s="143"/>
      <c r="AE122" s="143"/>
      <c r="AF122" s="143"/>
      <c r="AG122" s="143" t="s">
        <v>134</v>
      </c>
      <c r="AH122" s="143">
        <v>0</v>
      </c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</row>
    <row r="123" spans="1:60" outlineLevel="3" x14ac:dyDescent="0.2">
      <c r="A123" s="202"/>
      <c r="B123" s="167"/>
      <c r="C123" s="203" t="s">
        <v>235</v>
      </c>
      <c r="D123" s="204"/>
      <c r="E123" s="205">
        <v>1.5128999999999999</v>
      </c>
      <c r="F123" s="172"/>
      <c r="G123" s="206"/>
      <c r="H123" s="147"/>
      <c r="I123" s="147"/>
      <c r="J123" s="147"/>
      <c r="K123" s="147"/>
      <c r="L123" s="147"/>
      <c r="M123" s="147"/>
      <c r="N123" s="146"/>
      <c r="O123" s="146"/>
      <c r="P123" s="146"/>
      <c r="Q123" s="146"/>
      <c r="R123" s="147"/>
      <c r="S123" s="147"/>
      <c r="T123" s="147"/>
      <c r="U123" s="147"/>
      <c r="V123" s="147"/>
      <c r="W123" s="147"/>
      <c r="X123" s="147"/>
      <c r="Y123" s="147"/>
      <c r="Z123" s="143"/>
      <c r="AA123" s="143"/>
      <c r="AB123" s="143"/>
      <c r="AC123" s="143"/>
      <c r="AD123" s="143"/>
      <c r="AE123" s="143"/>
      <c r="AF123" s="143"/>
      <c r="AG123" s="143" t="s">
        <v>134</v>
      </c>
      <c r="AH123" s="143">
        <v>0</v>
      </c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</row>
    <row r="124" spans="1:60" outlineLevel="1" x14ac:dyDescent="0.2">
      <c r="A124" s="200">
        <v>25</v>
      </c>
      <c r="B124" s="155" t="s">
        <v>236</v>
      </c>
      <c r="C124" s="165" t="s">
        <v>237</v>
      </c>
      <c r="D124" s="156" t="s">
        <v>131</v>
      </c>
      <c r="E124" s="157">
        <v>54.07</v>
      </c>
      <c r="F124" s="158"/>
      <c r="G124" s="201">
        <f>ROUND(E124*F124,2)</f>
        <v>0</v>
      </c>
      <c r="H124" s="148"/>
      <c r="I124" s="147">
        <f>ROUND(E124*H124,2)</f>
        <v>0</v>
      </c>
      <c r="J124" s="148"/>
      <c r="K124" s="147">
        <f>ROUND(E124*J124,2)</f>
        <v>0</v>
      </c>
      <c r="L124" s="147">
        <v>21</v>
      </c>
      <c r="M124" s="147">
        <f>G124*(1+L124/100)</f>
        <v>0</v>
      </c>
      <c r="N124" s="146">
        <v>0</v>
      </c>
      <c r="O124" s="146">
        <f>ROUND(E124*N124,2)</f>
        <v>0</v>
      </c>
      <c r="P124" s="146">
        <v>4.5999999999999999E-2</v>
      </c>
      <c r="Q124" s="146">
        <f>ROUND(E124*P124,2)</f>
        <v>2.4900000000000002</v>
      </c>
      <c r="R124" s="147"/>
      <c r="S124" s="147" t="s">
        <v>132</v>
      </c>
      <c r="T124" s="147" t="s">
        <v>132</v>
      </c>
      <c r="U124" s="147">
        <v>0.26</v>
      </c>
      <c r="V124" s="147">
        <f>ROUND(E124*U124,2)</f>
        <v>14.06</v>
      </c>
      <c r="W124" s="147"/>
      <c r="X124" s="147" t="s">
        <v>126</v>
      </c>
      <c r="Y124" s="147" t="s">
        <v>127</v>
      </c>
      <c r="Z124" s="143"/>
      <c r="AA124" s="143"/>
      <c r="AB124" s="143"/>
      <c r="AC124" s="143"/>
      <c r="AD124" s="143"/>
      <c r="AE124" s="143"/>
      <c r="AF124" s="143"/>
      <c r="AG124" s="143" t="s">
        <v>159</v>
      </c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</row>
    <row r="125" spans="1:60" outlineLevel="2" x14ac:dyDescent="0.2">
      <c r="A125" s="202"/>
      <c r="B125" s="167"/>
      <c r="C125" s="203" t="s">
        <v>238</v>
      </c>
      <c r="D125" s="204"/>
      <c r="E125" s="205"/>
      <c r="F125" s="172"/>
      <c r="G125" s="206"/>
      <c r="H125" s="147"/>
      <c r="I125" s="147"/>
      <c r="J125" s="147"/>
      <c r="K125" s="147"/>
      <c r="L125" s="147"/>
      <c r="M125" s="147"/>
      <c r="N125" s="146"/>
      <c r="O125" s="146"/>
      <c r="P125" s="146"/>
      <c r="Q125" s="146"/>
      <c r="R125" s="147"/>
      <c r="S125" s="147"/>
      <c r="T125" s="147"/>
      <c r="U125" s="147"/>
      <c r="V125" s="147"/>
      <c r="W125" s="147"/>
      <c r="X125" s="147"/>
      <c r="Y125" s="147"/>
      <c r="Z125" s="143"/>
      <c r="AA125" s="143"/>
      <c r="AB125" s="143"/>
      <c r="AC125" s="143"/>
      <c r="AD125" s="143"/>
      <c r="AE125" s="143"/>
      <c r="AF125" s="143"/>
      <c r="AG125" s="143" t="s">
        <v>134</v>
      </c>
      <c r="AH125" s="143">
        <v>0</v>
      </c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</row>
    <row r="126" spans="1:60" outlineLevel="3" x14ac:dyDescent="0.2">
      <c r="A126" s="202"/>
      <c r="B126" s="167"/>
      <c r="C126" s="203" t="s">
        <v>239</v>
      </c>
      <c r="D126" s="204"/>
      <c r="E126" s="205">
        <v>54.07</v>
      </c>
      <c r="F126" s="172"/>
      <c r="G126" s="206"/>
      <c r="H126" s="147"/>
      <c r="I126" s="147"/>
      <c r="J126" s="147"/>
      <c r="K126" s="147"/>
      <c r="L126" s="147"/>
      <c r="M126" s="147"/>
      <c r="N126" s="146"/>
      <c r="O126" s="146"/>
      <c r="P126" s="146"/>
      <c r="Q126" s="146"/>
      <c r="R126" s="147"/>
      <c r="S126" s="147"/>
      <c r="T126" s="147"/>
      <c r="U126" s="147"/>
      <c r="V126" s="147"/>
      <c r="W126" s="147"/>
      <c r="X126" s="147"/>
      <c r="Y126" s="147"/>
      <c r="Z126" s="143"/>
      <c r="AA126" s="143"/>
      <c r="AB126" s="143"/>
      <c r="AC126" s="143"/>
      <c r="AD126" s="143"/>
      <c r="AE126" s="143"/>
      <c r="AF126" s="143"/>
      <c r="AG126" s="143" t="s">
        <v>134</v>
      </c>
      <c r="AH126" s="143">
        <v>0</v>
      </c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143"/>
      <c r="BG126" s="143"/>
      <c r="BH126" s="143"/>
    </row>
    <row r="127" spans="1:60" outlineLevel="1" x14ac:dyDescent="0.2">
      <c r="A127" s="200">
        <v>26</v>
      </c>
      <c r="B127" s="155" t="s">
        <v>240</v>
      </c>
      <c r="C127" s="165" t="s">
        <v>241</v>
      </c>
      <c r="D127" s="156" t="s">
        <v>131</v>
      </c>
      <c r="E127" s="157">
        <v>35.181980000000003</v>
      </c>
      <c r="F127" s="158"/>
      <c r="G127" s="201">
        <f>ROUND(E127*F127,2)</f>
        <v>0</v>
      </c>
      <c r="H127" s="148"/>
      <c r="I127" s="147">
        <f>ROUND(E127*H127,2)</f>
        <v>0</v>
      </c>
      <c r="J127" s="148"/>
      <c r="K127" s="147">
        <f>ROUND(E127*J127,2)</f>
        <v>0</v>
      </c>
      <c r="L127" s="147">
        <v>21</v>
      </c>
      <c r="M127" s="147">
        <f>G127*(1+L127/100)</f>
        <v>0</v>
      </c>
      <c r="N127" s="146">
        <v>0</v>
      </c>
      <c r="O127" s="146">
        <f>ROUND(E127*N127,2)</f>
        <v>0</v>
      </c>
      <c r="P127" s="146">
        <v>6.8000000000000005E-2</v>
      </c>
      <c r="Q127" s="146">
        <f>ROUND(E127*P127,2)</f>
        <v>2.39</v>
      </c>
      <c r="R127" s="147"/>
      <c r="S127" s="147" t="s">
        <v>132</v>
      </c>
      <c r="T127" s="147" t="s">
        <v>132</v>
      </c>
      <c r="U127" s="147">
        <v>0.3</v>
      </c>
      <c r="V127" s="147">
        <f>ROUND(E127*U127,2)</f>
        <v>10.55</v>
      </c>
      <c r="W127" s="147"/>
      <c r="X127" s="147" t="s">
        <v>126</v>
      </c>
      <c r="Y127" s="147" t="s">
        <v>127</v>
      </c>
      <c r="Z127" s="143"/>
      <c r="AA127" s="143"/>
      <c r="AB127" s="143"/>
      <c r="AC127" s="143"/>
      <c r="AD127" s="143"/>
      <c r="AE127" s="143"/>
      <c r="AF127" s="143"/>
      <c r="AG127" s="143" t="s">
        <v>128</v>
      </c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</row>
    <row r="128" spans="1:60" outlineLevel="2" x14ac:dyDescent="0.2">
      <c r="A128" s="202"/>
      <c r="B128" s="167"/>
      <c r="C128" s="203" t="s">
        <v>197</v>
      </c>
      <c r="D128" s="204"/>
      <c r="E128" s="205"/>
      <c r="F128" s="172"/>
      <c r="G128" s="206"/>
      <c r="H128" s="147"/>
      <c r="I128" s="147"/>
      <c r="J128" s="147"/>
      <c r="K128" s="147"/>
      <c r="L128" s="147"/>
      <c r="M128" s="147"/>
      <c r="N128" s="146"/>
      <c r="O128" s="146"/>
      <c r="P128" s="146"/>
      <c r="Q128" s="146"/>
      <c r="R128" s="147"/>
      <c r="S128" s="147"/>
      <c r="T128" s="147"/>
      <c r="U128" s="147"/>
      <c r="V128" s="147"/>
      <c r="W128" s="147"/>
      <c r="X128" s="147"/>
      <c r="Y128" s="147"/>
      <c r="Z128" s="143"/>
      <c r="AA128" s="143"/>
      <c r="AB128" s="143"/>
      <c r="AC128" s="143"/>
      <c r="AD128" s="143"/>
      <c r="AE128" s="143"/>
      <c r="AF128" s="143"/>
      <c r="AG128" s="143" t="s">
        <v>134</v>
      </c>
      <c r="AH128" s="143">
        <v>0</v>
      </c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</row>
    <row r="129" spans="1:60" outlineLevel="3" x14ac:dyDescent="0.2">
      <c r="A129" s="202"/>
      <c r="B129" s="167"/>
      <c r="C129" s="203" t="s">
        <v>242</v>
      </c>
      <c r="D129" s="204"/>
      <c r="E129" s="205">
        <v>8.0501799999999992</v>
      </c>
      <c r="F129" s="172"/>
      <c r="G129" s="206"/>
      <c r="H129" s="147"/>
      <c r="I129" s="147"/>
      <c r="J129" s="147"/>
      <c r="K129" s="147"/>
      <c r="L129" s="147"/>
      <c r="M129" s="147"/>
      <c r="N129" s="146"/>
      <c r="O129" s="146"/>
      <c r="P129" s="146"/>
      <c r="Q129" s="146"/>
      <c r="R129" s="147"/>
      <c r="S129" s="147"/>
      <c r="T129" s="147"/>
      <c r="U129" s="147"/>
      <c r="V129" s="147"/>
      <c r="W129" s="147"/>
      <c r="X129" s="147"/>
      <c r="Y129" s="147"/>
      <c r="Z129" s="143"/>
      <c r="AA129" s="143"/>
      <c r="AB129" s="143"/>
      <c r="AC129" s="143"/>
      <c r="AD129" s="143"/>
      <c r="AE129" s="143"/>
      <c r="AF129" s="143"/>
      <c r="AG129" s="143" t="s">
        <v>134</v>
      </c>
      <c r="AH129" s="143">
        <v>0</v>
      </c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43"/>
      <c r="BF129" s="143"/>
      <c r="BG129" s="143"/>
      <c r="BH129" s="143"/>
    </row>
    <row r="130" spans="1:60" outlineLevel="3" x14ac:dyDescent="0.2">
      <c r="A130" s="202"/>
      <c r="B130" s="167"/>
      <c r="C130" s="203" t="s">
        <v>243</v>
      </c>
      <c r="D130" s="204"/>
      <c r="E130" s="205">
        <v>-1.1719999999999999</v>
      </c>
      <c r="F130" s="172"/>
      <c r="G130" s="206"/>
      <c r="H130" s="147"/>
      <c r="I130" s="147"/>
      <c r="J130" s="147"/>
      <c r="K130" s="147"/>
      <c r="L130" s="147"/>
      <c r="M130" s="147"/>
      <c r="N130" s="146"/>
      <c r="O130" s="146"/>
      <c r="P130" s="146"/>
      <c r="Q130" s="146"/>
      <c r="R130" s="147"/>
      <c r="S130" s="147"/>
      <c r="T130" s="147"/>
      <c r="U130" s="147"/>
      <c r="V130" s="147"/>
      <c r="W130" s="147"/>
      <c r="X130" s="147"/>
      <c r="Y130" s="147"/>
      <c r="Z130" s="143"/>
      <c r="AA130" s="143"/>
      <c r="AB130" s="143"/>
      <c r="AC130" s="143"/>
      <c r="AD130" s="143"/>
      <c r="AE130" s="143"/>
      <c r="AF130" s="143"/>
      <c r="AG130" s="143" t="s">
        <v>134</v>
      </c>
      <c r="AH130" s="143">
        <v>0</v>
      </c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  <c r="AU130" s="143"/>
      <c r="AV130" s="143"/>
      <c r="AW130" s="143"/>
      <c r="AX130" s="143"/>
      <c r="AY130" s="143"/>
      <c r="AZ130" s="143"/>
      <c r="BA130" s="143"/>
      <c r="BB130" s="143"/>
      <c r="BC130" s="143"/>
      <c r="BD130" s="143"/>
      <c r="BE130" s="143"/>
      <c r="BF130" s="143"/>
      <c r="BG130" s="143"/>
      <c r="BH130" s="143"/>
    </row>
    <row r="131" spans="1:60" outlineLevel="3" x14ac:dyDescent="0.2">
      <c r="A131" s="202"/>
      <c r="B131" s="167"/>
      <c r="C131" s="203" t="s">
        <v>199</v>
      </c>
      <c r="D131" s="204"/>
      <c r="E131" s="205"/>
      <c r="F131" s="172"/>
      <c r="G131" s="206"/>
      <c r="H131" s="147"/>
      <c r="I131" s="147"/>
      <c r="J131" s="147"/>
      <c r="K131" s="147"/>
      <c r="L131" s="147"/>
      <c r="M131" s="147"/>
      <c r="N131" s="146"/>
      <c r="O131" s="146"/>
      <c r="P131" s="146"/>
      <c r="Q131" s="146"/>
      <c r="R131" s="147"/>
      <c r="S131" s="147"/>
      <c r="T131" s="147"/>
      <c r="U131" s="147"/>
      <c r="V131" s="147"/>
      <c r="W131" s="147"/>
      <c r="X131" s="147"/>
      <c r="Y131" s="147"/>
      <c r="Z131" s="143"/>
      <c r="AA131" s="143"/>
      <c r="AB131" s="143"/>
      <c r="AC131" s="143"/>
      <c r="AD131" s="143"/>
      <c r="AE131" s="143"/>
      <c r="AF131" s="143"/>
      <c r="AG131" s="143" t="s">
        <v>134</v>
      </c>
      <c r="AH131" s="143">
        <v>0</v>
      </c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143"/>
      <c r="BA131" s="143"/>
      <c r="BB131" s="143"/>
      <c r="BC131" s="143"/>
      <c r="BD131" s="143"/>
      <c r="BE131" s="143"/>
      <c r="BF131" s="143"/>
      <c r="BG131" s="143"/>
      <c r="BH131" s="143"/>
    </row>
    <row r="132" spans="1:60" outlineLevel="3" x14ac:dyDescent="0.2">
      <c r="A132" s="202"/>
      <c r="B132" s="167"/>
      <c r="C132" s="203" t="s">
        <v>244</v>
      </c>
      <c r="D132" s="204"/>
      <c r="E132" s="205">
        <v>2.5783999999999998</v>
      </c>
      <c r="F132" s="172"/>
      <c r="G132" s="206"/>
      <c r="H132" s="147"/>
      <c r="I132" s="147"/>
      <c r="J132" s="147"/>
      <c r="K132" s="147"/>
      <c r="L132" s="147"/>
      <c r="M132" s="147"/>
      <c r="N132" s="146"/>
      <c r="O132" s="146"/>
      <c r="P132" s="146"/>
      <c r="Q132" s="146"/>
      <c r="R132" s="147"/>
      <c r="S132" s="147"/>
      <c r="T132" s="147"/>
      <c r="U132" s="147"/>
      <c r="V132" s="147"/>
      <c r="W132" s="147"/>
      <c r="X132" s="147"/>
      <c r="Y132" s="147"/>
      <c r="Z132" s="143"/>
      <c r="AA132" s="143"/>
      <c r="AB132" s="143"/>
      <c r="AC132" s="143"/>
      <c r="AD132" s="143"/>
      <c r="AE132" s="143"/>
      <c r="AF132" s="143"/>
      <c r="AG132" s="143" t="s">
        <v>134</v>
      </c>
      <c r="AH132" s="143">
        <v>0</v>
      </c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43"/>
      <c r="BF132" s="143"/>
      <c r="BG132" s="143"/>
      <c r="BH132" s="143"/>
    </row>
    <row r="133" spans="1:60" outlineLevel="3" x14ac:dyDescent="0.2">
      <c r="A133" s="202"/>
      <c r="B133" s="167"/>
      <c r="C133" s="203" t="s">
        <v>201</v>
      </c>
      <c r="D133" s="204"/>
      <c r="E133" s="205"/>
      <c r="F133" s="172"/>
      <c r="G133" s="206"/>
      <c r="H133" s="147"/>
      <c r="I133" s="147"/>
      <c r="J133" s="147"/>
      <c r="K133" s="147"/>
      <c r="L133" s="147"/>
      <c r="M133" s="147"/>
      <c r="N133" s="146"/>
      <c r="O133" s="146"/>
      <c r="P133" s="146"/>
      <c r="Q133" s="146"/>
      <c r="R133" s="147"/>
      <c r="S133" s="147"/>
      <c r="T133" s="147"/>
      <c r="U133" s="147"/>
      <c r="V133" s="147"/>
      <c r="W133" s="147"/>
      <c r="X133" s="147"/>
      <c r="Y133" s="147"/>
      <c r="Z133" s="143"/>
      <c r="AA133" s="143"/>
      <c r="AB133" s="143"/>
      <c r="AC133" s="143"/>
      <c r="AD133" s="143"/>
      <c r="AE133" s="143"/>
      <c r="AF133" s="143"/>
      <c r="AG133" s="143" t="s">
        <v>134</v>
      </c>
      <c r="AH133" s="143">
        <v>0</v>
      </c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  <c r="AU133" s="143"/>
      <c r="AV133" s="143"/>
      <c r="AW133" s="143"/>
      <c r="AX133" s="143"/>
      <c r="AY133" s="143"/>
      <c r="AZ133" s="143"/>
      <c r="BA133" s="143"/>
      <c r="BB133" s="143"/>
      <c r="BC133" s="143"/>
      <c r="BD133" s="143"/>
      <c r="BE133" s="143"/>
      <c r="BF133" s="143"/>
      <c r="BG133" s="143"/>
      <c r="BH133" s="143"/>
    </row>
    <row r="134" spans="1:60" outlineLevel="3" x14ac:dyDescent="0.2">
      <c r="A134" s="202"/>
      <c r="B134" s="167"/>
      <c r="C134" s="203" t="s">
        <v>245</v>
      </c>
      <c r="D134" s="204"/>
      <c r="E134" s="205">
        <v>3.4573999999999998</v>
      </c>
      <c r="F134" s="172"/>
      <c r="G134" s="206"/>
      <c r="H134" s="147"/>
      <c r="I134" s="147"/>
      <c r="J134" s="147"/>
      <c r="K134" s="147"/>
      <c r="L134" s="147"/>
      <c r="M134" s="147"/>
      <c r="N134" s="146"/>
      <c r="O134" s="146"/>
      <c r="P134" s="146"/>
      <c r="Q134" s="146"/>
      <c r="R134" s="147"/>
      <c r="S134" s="147"/>
      <c r="T134" s="147"/>
      <c r="U134" s="147"/>
      <c r="V134" s="147"/>
      <c r="W134" s="147"/>
      <c r="X134" s="147"/>
      <c r="Y134" s="147"/>
      <c r="Z134" s="143"/>
      <c r="AA134" s="143"/>
      <c r="AB134" s="143"/>
      <c r="AC134" s="143"/>
      <c r="AD134" s="143"/>
      <c r="AE134" s="143"/>
      <c r="AF134" s="143"/>
      <c r="AG134" s="143" t="s">
        <v>134</v>
      </c>
      <c r="AH134" s="143">
        <v>0</v>
      </c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  <c r="AU134" s="143"/>
      <c r="AV134" s="143"/>
      <c r="AW134" s="143"/>
      <c r="AX134" s="143"/>
      <c r="AY134" s="143"/>
      <c r="AZ134" s="143"/>
      <c r="BA134" s="143"/>
      <c r="BB134" s="143"/>
      <c r="BC134" s="143"/>
      <c r="BD134" s="143"/>
      <c r="BE134" s="143"/>
      <c r="BF134" s="143"/>
      <c r="BG134" s="143"/>
      <c r="BH134" s="143"/>
    </row>
    <row r="135" spans="1:60" outlineLevel="3" x14ac:dyDescent="0.2">
      <c r="A135" s="202"/>
      <c r="B135" s="167"/>
      <c r="C135" s="203" t="s">
        <v>203</v>
      </c>
      <c r="D135" s="204"/>
      <c r="E135" s="205"/>
      <c r="F135" s="172"/>
      <c r="G135" s="206"/>
      <c r="H135" s="147"/>
      <c r="I135" s="147"/>
      <c r="J135" s="147"/>
      <c r="K135" s="147"/>
      <c r="L135" s="147"/>
      <c r="M135" s="147"/>
      <c r="N135" s="146"/>
      <c r="O135" s="146"/>
      <c r="P135" s="146"/>
      <c r="Q135" s="146"/>
      <c r="R135" s="147"/>
      <c r="S135" s="147"/>
      <c r="T135" s="147"/>
      <c r="U135" s="147"/>
      <c r="V135" s="147"/>
      <c r="W135" s="147"/>
      <c r="X135" s="147"/>
      <c r="Y135" s="147"/>
      <c r="Z135" s="143"/>
      <c r="AA135" s="143"/>
      <c r="AB135" s="143"/>
      <c r="AC135" s="143"/>
      <c r="AD135" s="143"/>
      <c r="AE135" s="143"/>
      <c r="AF135" s="143"/>
      <c r="AG135" s="143" t="s">
        <v>134</v>
      </c>
      <c r="AH135" s="143">
        <v>0</v>
      </c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  <c r="AU135" s="143"/>
      <c r="AV135" s="143"/>
      <c r="AW135" s="143"/>
      <c r="AX135" s="143"/>
      <c r="AY135" s="143"/>
      <c r="AZ135" s="143"/>
      <c r="BA135" s="143"/>
      <c r="BB135" s="143"/>
      <c r="BC135" s="143"/>
      <c r="BD135" s="143"/>
      <c r="BE135" s="143"/>
      <c r="BF135" s="143"/>
      <c r="BG135" s="143"/>
      <c r="BH135" s="143"/>
    </row>
    <row r="136" spans="1:60" outlineLevel="3" x14ac:dyDescent="0.2">
      <c r="A136" s="202"/>
      <c r="B136" s="167"/>
      <c r="C136" s="203" t="s">
        <v>246</v>
      </c>
      <c r="D136" s="204"/>
      <c r="E136" s="205">
        <v>3.4720499999999999</v>
      </c>
      <c r="F136" s="172"/>
      <c r="G136" s="206"/>
      <c r="H136" s="147"/>
      <c r="I136" s="147"/>
      <c r="J136" s="147"/>
      <c r="K136" s="147"/>
      <c r="L136" s="147"/>
      <c r="M136" s="147"/>
      <c r="N136" s="146"/>
      <c r="O136" s="146"/>
      <c r="P136" s="146"/>
      <c r="Q136" s="146"/>
      <c r="R136" s="147"/>
      <c r="S136" s="147"/>
      <c r="T136" s="147"/>
      <c r="U136" s="147"/>
      <c r="V136" s="147"/>
      <c r="W136" s="147"/>
      <c r="X136" s="147"/>
      <c r="Y136" s="147"/>
      <c r="Z136" s="143"/>
      <c r="AA136" s="143"/>
      <c r="AB136" s="143"/>
      <c r="AC136" s="143"/>
      <c r="AD136" s="143"/>
      <c r="AE136" s="143"/>
      <c r="AF136" s="143"/>
      <c r="AG136" s="143" t="s">
        <v>134</v>
      </c>
      <c r="AH136" s="143">
        <v>0</v>
      </c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  <c r="AU136" s="143"/>
      <c r="AV136" s="143"/>
      <c r="AW136" s="143"/>
      <c r="AX136" s="143"/>
      <c r="AY136" s="143"/>
      <c r="AZ136" s="143"/>
      <c r="BA136" s="143"/>
      <c r="BB136" s="143"/>
      <c r="BC136" s="143"/>
      <c r="BD136" s="143"/>
      <c r="BE136" s="143"/>
      <c r="BF136" s="143"/>
      <c r="BG136" s="143"/>
      <c r="BH136" s="143"/>
    </row>
    <row r="137" spans="1:60" outlineLevel="3" x14ac:dyDescent="0.2">
      <c r="A137" s="202"/>
      <c r="B137" s="167"/>
      <c r="C137" s="203" t="s">
        <v>205</v>
      </c>
      <c r="D137" s="204"/>
      <c r="E137" s="205"/>
      <c r="F137" s="172"/>
      <c r="G137" s="206"/>
      <c r="H137" s="147"/>
      <c r="I137" s="147"/>
      <c r="J137" s="147"/>
      <c r="K137" s="147"/>
      <c r="L137" s="147"/>
      <c r="M137" s="147"/>
      <c r="N137" s="146"/>
      <c r="O137" s="146"/>
      <c r="P137" s="146"/>
      <c r="Q137" s="146"/>
      <c r="R137" s="147"/>
      <c r="S137" s="147"/>
      <c r="T137" s="147"/>
      <c r="U137" s="147"/>
      <c r="V137" s="147"/>
      <c r="W137" s="147"/>
      <c r="X137" s="147"/>
      <c r="Y137" s="147"/>
      <c r="Z137" s="143"/>
      <c r="AA137" s="143"/>
      <c r="AB137" s="143"/>
      <c r="AC137" s="143"/>
      <c r="AD137" s="143"/>
      <c r="AE137" s="143"/>
      <c r="AF137" s="143"/>
      <c r="AG137" s="143" t="s">
        <v>134</v>
      </c>
      <c r="AH137" s="143">
        <v>0</v>
      </c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  <c r="AU137" s="143"/>
      <c r="AV137" s="143"/>
      <c r="AW137" s="143"/>
      <c r="AX137" s="143"/>
      <c r="AY137" s="143"/>
      <c r="AZ137" s="143"/>
      <c r="BA137" s="143"/>
      <c r="BB137" s="143"/>
      <c r="BC137" s="143"/>
      <c r="BD137" s="143"/>
      <c r="BE137" s="143"/>
      <c r="BF137" s="143"/>
      <c r="BG137" s="143"/>
      <c r="BH137" s="143"/>
    </row>
    <row r="138" spans="1:60" outlineLevel="3" x14ac:dyDescent="0.2">
      <c r="A138" s="202"/>
      <c r="B138" s="167"/>
      <c r="C138" s="203" t="s">
        <v>247</v>
      </c>
      <c r="D138" s="204"/>
      <c r="E138" s="205">
        <v>10.7531</v>
      </c>
      <c r="F138" s="172"/>
      <c r="G138" s="206"/>
      <c r="H138" s="147"/>
      <c r="I138" s="147"/>
      <c r="J138" s="147"/>
      <c r="K138" s="147"/>
      <c r="L138" s="147"/>
      <c r="M138" s="147"/>
      <c r="N138" s="146"/>
      <c r="O138" s="146"/>
      <c r="P138" s="146"/>
      <c r="Q138" s="146"/>
      <c r="R138" s="147"/>
      <c r="S138" s="147"/>
      <c r="T138" s="147"/>
      <c r="U138" s="147"/>
      <c r="V138" s="147"/>
      <c r="W138" s="147"/>
      <c r="X138" s="147"/>
      <c r="Y138" s="147"/>
      <c r="Z138" s="143"/>
      <c r="AA138" s="143"/>
      <c r="AB138" s="143"/>
      <c r="AC138" s="143"/>
      <c r="AD138" s="143"/>
      <c r="AE138" s="143"/>
      <c r="AF138" s="143"/>
      <c r="AG138" s="143" t="s">
        <v>134</v>
      </c>
      <c r="AH138" s="143">
        <v>0</v>
      </c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  <c r="AU138" s="143"/>
      <c r="AV138" s="143"/>
      <c r="AW138" s="143"/>
      <c r="AX138" s="143"/>
      <c r="AY138" s="143"/>
      <c r="AZ138" s="143"/>
      <c r="BA138" s="143"/>
      <c r="BB138" s="143"/>
      <c r="BC138" s="143"/>
      <c r="BD138" s="143"/>
      <c r="BE138" s="143"/>
      <c r="BF138" s="143"/>
      <c r="BG138" s="143"/>
      <c r="BH138" s="143"/>
    </row>
    <row r="139" spans="1:60" outlineLevel="3" x14ac:dyDescent="0.2">
      <c r="A139" s="202"/>
      <c r="B139" s="167"/>
      <c r="C139" s="203" t="s">
        <v>248</v>
      </c>
      <c r="D139" s="204"/>
      <c r="E139" s="205">
        <v>-2.1974999999999998</v>
      </c>
      <c r="F139" s="172"/>
      <c r="G139" s="206"/>
      <c r="H139" s="147"/>
      <c r="I139" s="147"/>
      <c r="J139" s="147"/>
      <c r="K139" s="147"/>
      <c r="L139" s="147"/>
      <c r="M139" s="147"/>
      <c r="N139" s="146"/>
      <c r="O139" s="146"/>
      <c r="P139" s="146"/>
      <c r="Q139" s="146"/>
      <c r="R139" s="147"/>
      <c r="S139" s="147"/>
      <c r="T139" s="147"/>
      <c r="U139" s="147"/>
      <c r="V139" s="147"/>
      <c r="W139" s="147"/>
      <c r="X139" s="147"/>
      <c r="Y139" s="147"/>
      <c r="Z139" s="143"/>
      <c r="AA139" s="143"/>
      <c r="AB139" s="143"/>
      <c r="AC139" s="143"/>
      <c r="AD139" s="143"/>
      <c r="AE139" s="143"/>
      <c r="AF139" s="143"/>
      <c r="AG139" s="143" t="s">
        <v>134</v>
      </c>
      <c r="AH139" s="143">
        <v>0</v>
      </c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  <c r="AU139" s="143"/>
      <c r="AV139" s="143"/>
      <c r="AW139" s="143"/>
      <c r="AX139" s="143"/>
      <c r="AY139" s="143"/>
      <c r="AZ139" s="143"/>
      <c r="BA139" s="143"/>
      <c r="BB139" s="143"/>
      <c r="BC139" s="143"/>
      <c r="BD139" s="143"/>
      <c r="BE139" s="143"/>
      <c r="BF139" s="143"/>
      <c r="BG139" s="143"/>
      <c r="BH139" s="143"/>
    </row>
    <row r="140" spans="1:60" outlineLevel="3" x14ac:dyDescent="0.2">
      <c r="A140" s="202"/>
      <c r="B140" s="167"/>
      <c r="C140" s="203" t="s">
        <v>207</v>
      </c>
      <c r="D140" s="204"/>
      <c r="E140" s="205"/>
      <c r="F140" s="172"/>
      <c r="G140" s="206"/>
      <c r="H140" s="147"/>
      <c r="I140" s="147"/>
      <c r="J140" s="147"/>
      <c r="K140" s="147"/>
      <c r="L140" s="147"/>
      <c r="M140" s="147"/>
      <c r="N140" s="146"/>
      <c r="O140" s="146"/>
      <c r="P140" s="146"/>
      <c r="Q140" s="146"/>
      <c r="R140" s="147"/>
      <c r="S140" s="147"/>
      <c r="T140" s="147"/>
      <c r="U140" s="147"/>
      <c r="V140" s="147"/>
      <c r="W140" s="147"/>
      <c r="X140" s="147"/>
      <c r="Y140" s="147"/>
      <c r="Z140" s="143"/>
      <c r="AA140" s="143"/>
      <c r="AB140" s="143"/>
      <c r="AC140" s="143"/>
      <c r="AD140" s="143"/>
      <c r="AE140" s="143"/>
      <c r="AF140" s="143"/>
      <c r="AG140" s="143" t="s">
        <v>134</v>
      </c>
      <c r="AH140" s="143">
        <v>0</v>
      </c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  <c r="AU140" s="143"/>
      <c r="AV140" s="143"/>
      <c r="AW140" s="143"/>
      <c r="AX140" s="143"/>
      <c r="AY140" s="143"/>
      <c r="AZ140" s="143"/>
      <c r="BA140" s="143"/>
      <c r="BB140" s="143"/>
      <c r="BC140" s="143"/>
      <c r="BD140" s="143"/>
      <c r="BE140" s="143"/>
      <c r="BF140" s="143"/>
      <c r="BG140" s="143"/>
      <c r="BH140" s="143"/>
    </row>
    <row r="141" spans="1:60" outlineLevel="3" x14ac:dyDescent="0.2">
      <c r="A141" s="202"/>
      <c r="B141" s="167"/>
      <c r="C141" s="203" t="s">
        <v>249</v>
      </c>
      <c r="D141" s="204"/>
      <c r="E141" s="205">
        <v>4.8345000000000002</v>
      </c>
      <c r="F141" s="172"/>
      <c r="G141" s="206"/>
      <c r="H141" s="147"/>
      <c r="I141" s="147"/>
      <c r="J141" s="147"/>
      <c r="K141" s="147"/>
      <c r="L141" s="147"/>
      <c r="M141" s="147"/>
      <c r="N141" s="146"/>
      <c r="O141" s="146"/>
      <c r="P141" s="146"/>
      <c r="Q141" s="146"/>
      <c r="R141" s="147"/>
      <c r="S141" s="147"/>
      <c r="T141" s="147"/>
      <c r="U141" s="147"/>
      <c r="V141" s="147"/>
      <c r="W141" s="147"/>
      <c r="X141" s="147"/>
      <c r="Y141" s="147"/>
      <c r="Z141" s="143"/>
      <c r="AA141" s="143"/>
      <c r="AB141" s="143"/>
      <c r="AC141" s="143"/>
      <c r="AD141" s="143"/>
      <c r="AE141" s="143"/>
      <c r="AF141" s="143"/>
      <c r="AG141" s="143" t="s">
        <v>134</v>
      </c>
      <c r="AH141" s="143">
        <v>0</v>
      </c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  <c r="AU141" s="143"/>
      <c r="AV141" s="143"/>
      <c r="AW141" s="143"/>
      <c r="AX141" s="143"/>
      <c r="AY141" s="143"/>
      <c r="AZ141" s="143"/>
      <c r="BA141" s="143"/>
      <c r="BB141" s="143"/>
      <c r="BC141" s="143"/>
      <c r="BD141" s="143"/>
      <c r="BE141" s="143"/>
      <c r="BF141" s="143"/>
      <c r="BG141" s="143"/>
      <c r="BH141" s="143"/>
    </row>
    <row r="142" spans="1:60" outlineLevel="3" x14ac:dyDescent="0.2">
      <c r="A142" s="202"/>
      <c r="B142" s="167"/>
      <c r="C142" s="203" t="s">
        <v>209</v>
      </c>
      <c r="D142" s="204"/>
      <c r="E142" s="205"/>
      <c r="F142" s="172"/>
      <c r="G142" s="206"/>
      <c r="H142" s="147"/>
      <c r="I142" s="147"/>
      <c r="J142" s="147"/>
      <c r="K142" s="147"/>
      <c r="L142" s="147"/>
      <c r="M142" s="147"/>
      <c r="N142" s="146"/>
      <c r="O142" s="146"/>
      <c r="P142" s="146"/>
      <c r="Q142" s="146"/>
      <c r="R142" s="147"/>
      <c r="S142" s="147"/>
      <c r="T142" s="147"/>
      <c r="U142" s="147"/>
      <c r="V142" s="147"/>
      <c r="W142" s="147"/>
      <c r="X142" s="147"/>
      <c r="Y142" s="147"/>
      <c r="Z142" s="143"/>
      <c r="AA142" s="143"/>
      <c r="AB142" s="143"/>
      <c r="AC142" s="143"/>
      <c r="AD142" s="143"/>
      <c r="AE142" s="143"/>
      <c r="AF142" s="143"/>
      <c r="AG142" s="143" t="s">
        <v>134</v>
      </c>
      <c r="AH142" s="143">
        <v>0</v>
      </c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  <c r="AU142" s="143"/>
      <c r="AV142" s="143"/>
      <c r="AW142" s="143"/>
      <c r="AX142" s="143"/>
      <c r="AY142" s="143"/>
      <c r="AZ142" s="143"/>
      <c r="BA142" s="143"/>
      <c r="BB142" s="143"/>
      <c r="BC142" s="143"/>
      <c r="BD142" s="143"/>
      <c r="BE142" s="143"/>
      <c r="BF142" s="143"/>
      <c r="BG142" s="143"/>
      <c r="BH142" s="143"/>
    </row>
    <row r="143" spans="1:60" outlineLevel="3" x14ac:dyDescent="0.2">
      <c r="A143" s="202"/>
      <c r="B143" s="167"/>
      <c r="C143" s="203" t="s">
        <v>250</v>
      </c>
      <c r="D143" s="204"/>
      <c r="E143" s="205">
        <v>5.40585</v>
      </c>
      <c r="F143" s="172"/>
      <c r="G143" s="206"/>
      <c r="H143" s="147"/>
      <c r="I143" s="147"/>
      <c r="J143" s="147"/>
      <c r="K143" s="147"/>
      <c r="L143" s="147"/>
      <c r="M143" s="147"/>
      <c r="N143" s="146"/>
      <c r="O143" s="146"/>
      <c r="P143" s="146"/>
      <c r="Q143" s="146"/>
      <c r="R143" s="147"/>
      <c r="S143" s="147"/>
      <c r="T143" s="147"/>
      <c r="U143" s="147"/>
      <c r="V143" s="147"/>
      <c r="W143" s="147"/>
      <c r="X143" s="147"/>
      <c r="Y143" s="147"/>
      <c r="Z143" s="143"/>
      <c r="AA143" s="143"/>
      <c r="AB143" s="143"/>
      <c r="AC143" s="143"/>
      <c r="AD143" s="143"/>
      <c r="AE143" s="143"/>
      <c r="AF143" s="143"/>
      <c r="AG143" s="143" t="s">
        <v>134</v>
      </c>
      <c r="AH143" s="143">
        <v>0</v>
      </c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  <c r="AU143" s="143"/>
      <c r="AV143" s="143"/>
      <c r="AW143" s="143"/>
      <c r="AX143" s="143"/>
      <c r="AY143" s="143"/>
      <c r="AZ143" s="143"/>
      <c r="BA143" s="143"/>
      <c r="BB143" s="143"/>
      <c r="BC143" s="143"/>
      <c r="BD143" s="143"/>
      <c r="BE143" s="143"/>
      <c r="BF143" s="143"/>
      <c r="BG143" s="143"/>
      <c r="BH143" s="143"/>
    </row>
    <row r="144" spans="1:60" outlineLevel="1" x14ac:dyDescent="0.2">
      <c r="A144" s="198">
        <v>27</v>
      </c>
      <c r="B144" s="159" t="s">
        <v>251</v>
      </c>
      <c r="C144" s="164" t="s">
        <v>252</v>
      </c>
      <c r="D144" s="160" t="s">
        <v>174</v>
      </c>
      <c r="E144" s="161">
        <v>5</v>
      </c>
      <c r="F144" s="162"/>
      <c r="G144" s="199">
        <f>ROUND(E144*F144,2)</f>
        <v>0</v>
      </c>
      <c r="H144" s="148"/>
      <c r="I144" s="147">
        <f>ROUND(E144*H144,2)</f>
        <v>0</v>
      </c>
      <c r="J144" s="148"/>
      <c r="K144" s="147">
        <f>ROUND(E144*J144,2)</f>
        <v>0</v>
      </c>
      <c r="L144" s="147">
        <v>21</v>
      </c>
      <c r="M144" s="147">
        <f>G144*(1+L144/100)</f>
        <v>0</v>
      </c>
      <c r="N144" s="146">
        <v>0</v>
      </c>
      <c r="O144" s="146">
        <f>ROUND(E144*N144,2)</f>
        <v>0</v>
      </c>
      <c r="P144" s="146">
        <v>0</v>
      </c>
      <c r="Q144" s="146">
        <f>ROUND(E144*P144,2)</f>
        <v>0</v>
      </c>
      <c r="R144" s="147"/>
      <c r="S144" s="147" t="s">
        <v>124</v>
      </c>
      <c r="T144" s="147" t="s">
        <v>125</v>
      </c>
      <c r="U144" s="147">
        <v>0</v>
      </c>
      <c r="V144" s="147">
        <f>ROUND(E144*U144,2)</f>
        <v>0</v>
      </c>
      <c r="W144" s="147"/>
      <c r="X144" s="147" t="s">
        <v>126</v>
      </c>
      <c r="Y144" s="147" t="s">
        <v>127</v>
      </c>
      <c r="Z144" s="143"/>
      <c r="AA144" s="143"/>
      <c r="AB144" s="143"/>
      <c r="AC144" s="143"/>
      <c r="AD144" s="143"/>
      <c r="AE144" s="143"/>
      <c r="AF144" s="143"/>
      <c r="AG144" s="143" t="s">
        <v>128</v>
      </c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  <c r="AU144" s="143"/>
      <c r="AV144" s="143"/>
      <c r="AW144" s="143"/>
      <c r="AX144" s="143"/>
      <c r="AY144" s="143"/>
      <c r="AZ144" s="143"/>
      <c r="BA144" s="143"/>
      <c r="BB144" s="143"/>
      <c r="BC144" s="143"/>
      <c r="BD144" s="143"/>
      <c r="BE144" s="143"/>
      <c r="BF144" s="143"/>
      <c r="BG144" s="143"/>
      <c r="BH144" s="143"/>
    </row>
    <row r="145" spans="1:60" x14ac:dyDescent="0.2">
      <c r="A145" s="196" t="s">
        <v>119</v>
      </c>
      <c r="B145" s="151" t="s">
        <v>68</v>
      </c>
      <c r="C145" s="163" t="s">
        <v>69</v>
      </c>
      <c r="D145" s="152"/>
      <c r="E145" s="153"/>
      <c r="F145" s="154"/>
      <c r="G145" s="197">
        <f>SUMIF(AG146:AG146,"&lt;&gt;NOR",G146:G146)</f>
        <v>0</v>
      </c>
      <c r="H145" s="150"/>
      <c r="I145" s="150">
        <f>SUM(I146:I146)</f>
        <v>0</v>
      </c>
      <c r="J145" s="150"/>
      <c r="K145" s="150">
        <f>SUM(K146:K146)</f>
        <v>0</v>
      </c>
      <c r="L145" s="150"/>
      <c r="M145" s="150">
        <f>SUM(M146:M146)</f>
        <v>0</v>
      </c>
      <c r="N145" s="149"/>
      <c r="O145" s="149">
        <f>SUM(O146:O146)</f>
        <v>0</v>
      </c>
      <c r="P145" s="149"/>
      <c r="Q145" s="149">
        <f>SUM(Q146:Q146)</f>
        <v>0</v>
      </c>
      <c r="R145" s="150"/>
      <c r="S145" s="150"/>
      <c r="T145" s="150"/>
      <c r="U145" s="150"/>
      <c r="V145" s="150">
        <f>SUM(V146:V146)</f>
        <v>14.97</v>
      </c>
      <c r="W145" s="150"/>
      <c r="X145" s="150"/>
      <c r="Y145" s="150"/>
      <c r="AG145" t="s">
        <v>120</v>
      </c>
    </row>
    <row r="146" spans="1:60" outlineLevel="1" x14ac:dyDescent="0.2">
      <c r="A146" s="198">
        <v>28</v>
      </c>
      <c r="B146" s="159" t="s">
        <v>253</v>
      </c>
      <c r="C146" s="164" t="s">
        <v>254</v>
      </c>
      <c r="D146" s="160" t="s">
        <v>255</v>
      </c>
      <c r="E146" s="161">
        <v>7.12967</v>
      </c>
      <c r="F146" s="162"/>
      <c r="G146" s="199">
        <f>ROUND(E146*F146,2)</f>
        <v>0</v>
      </c>
      <c r="H146" s="148"/>
      <c r="I146" s="147">
        <f>ROUND(E146*H146,2)</f>
        <v>0</v>
      </c>
      <c r="J146" s="148"/>
      <c r="K146" s="147">
        <f>ROUND(E146*J146,2)</f>
        <v>0</v>
      </c>
      <c r="L146" s="147">
        <v>21</v>
      </c>
      <c r="M146" s="147">
        <f>G146*(1+L146/100)</f>
        <v>0</v>
      </c>
      <c r="N146" s="146">
        <v>0</v>
      </c>
      <c r="O146" s="146">
        <f>ROUND(E146*N146,2)</f>
        <v>0</v>
      </c>
      <c r="P146" s="146">
        <v>0</v>
      </c>
      <c r="Q146" s="146">
        <f>ROUND(E146*P146,2)</f>
        <v>0</v>
      </c>
      <c r="R146" s="147"/>
      <c r="S146" s="147" t="s">
        <v>132</v>
      </c>
      <c r="T146" s="147" t="s">
        <v>132</v>
      </c>
      <c r="U146" s="147">
        <v>2.1</v>
      </c>
      <c r="V146" s="147">
        <f>ROUND(E146*U146,2)</f>
        <v>14.97</v>
      </c>
      <c r="W146" s="147"/>
      <c r="X146" s="147" t="s">
        <v>256</v>
      </c>
      <c r="Y146" s="147" t="s">
        <v>127</v>
      </c>
      <c r="Z146" s="143"/>
      <c r="AA146" s="143"/>
      <c r="AB146" s="143"/>
      <c r="AC146" s="143"/>
      <c r="AD146" s="143"/>
      <c r="AE146" s="143"/>
      <c r="AF146" s="143"/>
      <c r="AG146" s="143" t="s">
        <v>257</v>
      </c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  <c r="AU146" s="143"/>
      <c r="AV146" s="143"/>
      <c r="AW146" s="143"/>
      <c r="AX146" s="143"/>
      <c r="AY146" s="143"/>
      <c r="AZ146" s="143"/>
      <c r="BA146" s="143"/>
      <c r="BB146" s="143"/>
      <c r="BC146" s="143"/>
      <c r="BD146" s="143"/>
      <c r="BE146" s="143"/>
      <c r="BF146" s="143"/>
      <c r="BG146" s="143"/>
      <c r="BH146" s="143"/>
    </row>
    <row r="147" spans="1:60" x14ac:dyDescent="0.2">
      <c r="A147" s="196" t="s">
        <v>119</v>
      </c>
      <c r="B147" s="151" t="s">
        <v>70</v>
      </c>
      <c r="C147" s="163" t="s">
        <v>71</v>
      </c>
      <c r="D147" s="152"/>
      <c r="E147" s="153"/>
      <c r="F147" s="154"/>
      <c r="G147" s="197">
        <f>SUMIF(AG148:AG160,"&lt;&gt;NOR",G148:G160)</f>
        <v>0</v>
      </c>
      <c r="H147" s="150"/>
      <c r="I147" s="150">
        <f>SUM(I148:I160)</f>
        <v>0</v>
      </c>
      <c r="J147" s="150"/>
      <c r="K147" s="150">
        <f>SUM(K148:K160)</f>
        <v>0</v>
      </c>
      <c r="L147" s="150"/>
      <c r="M147" s="150">
        <f>SUM(M148:M160)</f>
        <v>0</v>
      </c>
      <c r="N147" s="149"/>
      <c r="O147" s="149">
        <f>SUM(O148:O160)</f>
        <v>0.25</v>
      </c>
      <c r="P147" s="149"/>
      <c r="Q147" s="149">
        <f>SUM(Q148:Q160)</f>
        <v>0</v>
      </c>
      <c r="R147" s="150"/>
      <c r="S147" s="150"/>
      <c r="T147" s="150"/>
      <c r="U147" s="150"/>
      <c r="V147" s="150">
        <f>SUM(V148:V160)</f>
        <v>38.06</v>
      </c>
      <c r="W147" s="150"/>
      <c r="X147" s="150"/>
      <c r="Y147" s="150"/>
      <c r="AG147" t="s">
        <v>120</v>
      </c>
    </row>
    <row r="148" spans="1:60" ht="22.5" outlineLevel="1" x14ac:dyDescent="0.2">
      <c r="A148" s="200">
        <v>29</v>
      </c>
      <c r="B148" s="155" t="s">
        <v>258</v>
      </c>
      <c r="C148" s="165" t="s">
        <v>259</v>
      </c>
      <c r="D148" s="156" t="s">
        <v>131</v>
      </c>
      <c r="E148" s="157">
        <v>71.465000000000003</v>
      </c>
      <c r="F148" s="158"/>
      <c r="G148" s="201">
        <f>ROUND(E148*F148,2)</f>
        <v>0</v>
      </c>
      <c r="H148" s="148"/>
      <c r="I148" s="147">
        <f>ROUND(E148*H148,2)</f>
        <v>0</v>
      </c>
      <c r="J148" s="148"/>
      <c r="K148" s="147">
        <f>ROUND(E148*J148,2)</f>
        <v>0</v>
      </c>
      <c r="L148" s="147">
        <v>21</v>
      </c>
      <c r="M148" s="147">
        <f>G148*(1+L148/100)</f>
        <v>0</v>
      </c>
      <c r="N148" s="146">
        <v>3.2299999999999998E-3</v>
      </c>
      <c r="O148" s="146">
        <f>ROUND(E148*N148,2)</f>
        <v>0.23</v>
      </c>
      <c r="P148" s="146">
        <v>0</v>
      </c>
      <c r="Q148" s="146">
        <f>ROUND(E148*P148,2)</f>
        <v>0</v>
      </c>
      <c r="R148" s="147"/>
      <c r="S148" s="147" t="s">
        <v>132</v>
      </c>
      <c r="T148" s="147" t="s">
        <v>132</v>
      </c>
      <c r="U148" s="147">
        <v>0.48</v>
      </c>
      <c r="V148" s="147">
        <f>ROUND(E148*U148,2)</f>
        <v>34.299999999999997</v>
      </c>
      <c r="W148" s="147"/>
      <c r="X148" s="147" t="s">
        <v>126</v>
      </c>
      <c r="Y148" s="147" t="s">
        <v>127</v>
      </c>
      <c r="Z148" s="143"/>
      <c r="AA148" s="143"/>
      <c r="AB148" s="143"/>
      <c r="AC148" s="143"/>
      <c r="AD148" s="143"/>
      <c r="AE148" s="143"/>
      <c r="AF148" s="143"/>
      <c r="AG148" s="143" t="s">
        <v>260</v>
      </c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  <c r="AU148" s="143"/>
      <c r="AV148" s="143"/>
      <c r="AW148" s="143"/>
      <c r="AX148" s="143"/>
      <c r="AY148" s="143"/>
      <c r="AZ148" s="143"/>
      <c r="BA148" s="143"/>
      <c r="BB148" s="143"/>
      <c r="BC148" s="143"/>
      <c r="BD148" s="143"/>
      <c r="BE148" s="143"/>
      <c r="BF148" s="143"/>
      <c r="BG148" s="143"/>
      <c r="BH148" s="143"/>
    </row>
    <row r="149" spans="1:60" outlineLevel="2" x14ac:dyDescent="0.2">
      <c r="A149" s="202"/>
      <c r="B149" s="167"/>
      <c r="C149" s="203" t="s">
        <v>261</v>
      </c>
      <c r="D149" s="204"/>
      <c r="E149" s="205"/>
      <c r="F149" s="172"/>
      <c r="G149" s="206"/>
      <c r="H149" s="147"/>
      <c r="I149" s="147"/>
      <c r="J149" s="147"/>
      <c r="K149" s="147"/>
      <c r="L149" s="147"/>
      <c r="M149" s="147"/>
      <c r="N149" s="146"/>
      <c r="O149" s="146"/>
      <c r="P149" s="146"/>
      <c r="Q149" s="146"/>
      <c r="R149" s="147"/>
      <c r="S149" s="147"/>
      <c r="T149" s="147"/>
      <c r="U149" s="147"/>
      <c r="V149" s="147"/>
      <c r="W149" s="147"/>
      <c r="X149" s="147"/>
      <c r="Y149" s="147"/>
      <c r="Z149" s="143"/>
      <c r="AA149" s="143"/>
      <c r="AB149" s="143"/>
      <c r="AC149" s="143"/>
      <c r="AD149" s="143"/>
      <c r="AE149" s="143"/>
      <c r="AF149" s="143"/>
      <c r="AG149" s="143" t="s">
        <v>134</v>
      </c>
      <c r="AH149" s="143">
        <v>0</v>
      </c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  <c r="AU149" s="143"/>
      <c r="AV149" s="143"/>
      <c r="AW149" s="143"/>
      <c r="AX149" s="143"/>
      <c r="AY149" s="143"/>
      <c r="AZ149" s="143"/>
      <c r="BA149" s="143"/>
      <c r="BB149" s="143"/>
      <c r="BC149" s="143"/>
      <c r="BD149" s="143"/>
      <c r="BE149" s="143"/>
      <c r="BF149" s="143"/>
      <c r="BG149" s="143"/>
      <c r="BH149" s="143"/>
    </row>
    <row r="150" spans="1:60" outlineLevel="3" x14ac:dyDescent="0.2">
      <c r="A150" s="202"/>
      <c r="B150" s="167"/>
      <c r="C150" s="203" t="s">
        <v>239</v>
      </c>
      <c r="D150" s="204"/>
      <c r="E150" s="205">
        <v>54.07</v>
      </c>
      <c r="F150" s="172"/>
      <c r="G150" s="206"/>
      <c r="H150" s="147"/>
      <c r="I150" s="147"/>
      <c r="J150" s="147"/>
      <c r="K150" s="147"/>
      <c r="L150" s="147"/>
      <c r="M150" s="147"/>
      <c r="N150" s="146"/>
      <c r="O150" s="146"/>
      <c r="P150" s="146"/>
      <c r="Q150" s="146"/>
      <c r="R150" s="147"/>
      <c r="S150" s="147"/>
      <c r="T150" s="147"/>
      <c r="U150" s="147"/>
      <c r="V150" s="147"/>
      <c r="W150" s="147"/>
      <c r="X150" s="147"/>
      <c r="Y150" s="147"/>
      <c r="Z150" s="143"/>
      <c r="AA150" s="143"/>
      <c r="AB150" s="143"/>
      <c r="AC150" s="143"/>
      <c r="AD150" s="143"/>
      <c r="AE150" s="143"/>
      <c r="AF150" s="143"/>
      <c r="AG150" s="143" t="s">
        <v>134</v>
      </c>
      <c r="AH150" s="143">
        <v>0</v>
      </c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  <c r="AU150" s="143"/>
      <c r="AV150" s="143"/>
      <c r="AW150" s="143"/>
      <c r="AX150" s="143"/>
      <c r="AY150" s="143"/>
      <c r="AZ150" s="143"/>
      <c r="BA150" s="143"/>
      <c r="BB150" s="143"/>
      <c r="BC150" s="143"/>
      <c r="BD150" s="143"/>
      <c r="BE150" s="143"/>
      <c r="BF150" s="143"/>
      <c r="BG150" s="143"/>
      <c r="BH150" s="143"/>
    </row>
    <row r="151" spans="1:60" outlineLevel="3" x14ac:dyDescent="0.2">
      <c r="A151" s="202"/>
      <c r="B151" s="167"/>
      <c r="C151" s="203" t="s">
        <v>262</v>
      </c>
      <c r="D151" s="204"/>
      <c r="E151" s="205"/>
      <c r="F151" s="172"/>
      <c r="G151" s="206"/>
      <c r="H151" s="147"/>
      <c r="I151" s="147"/>
      <c r="J151" s="147"/>
      <c r="K151" s="147"/>
      <c r="L151" s="147"/>
      <c r="M151" s="147"/>
      <c r="N151" s="146"/>
      <c r="O151" s="146"/>
      <c r="P151" s="146"/>
      <c r="Q151" s="146"/>
      <c r="R151" s="147"/>
      <c r="S151" s="147"/>
      <c r="T151" s="147"/>
      <c r="U151" s="147"/>
      <c r="V151" s="147"/>
      <c r="W151" s="147"/>
      <c r="X151" s="147"/>
      <c r="Y151" s="147"/>
      <c r="Z151" s="143"/>
      <c r="AA151" s="143"/>
      <c r="AB151" s="143"/>
      <c r="AC151" s="143"/>
      <c r="AD151" s="143"/>
      <c r="AE151" s="143"/>
      <c r="AF151" s="143"/>
      <c r="AG151" s="143" t="s">
        <v>134</v>
      </c>
      <c r="AH151" s="143">
        <v>0</v>
      </c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  <c r="AU151" s="143"/>
      <c r="AV151" s="143"/>
      <c r="AW151" s="143"/>
      <c r="AX151" s="143"/>
      <c r="AY151" s="143"/>
      <c r="AZ151" s="143"/>
      <c r="BA151" s="143"/>
      <c r="BB151" s="143"/>
      <c r="BC151" s="143"/>
      <c r="BD151" s="143"/>
      <c r="BE151" s="143"/>
      <c r="BF151" s="143"/>
      <c r="BG151" s="143"/>
      <c r="BH151" s="143"/>
    </row>
    <row r="152" spans="1:60" outlineLevel="3" x14ac:dyDescent="0.2">
      <c r="A152" s="202"/>
      <c r="B152" s="167"/>
      <c r="C152" s="203" t="s">
        <v>263</v>
      </c>
      <c r="D152" s="204"/>
      <c r="E152" s="205">
        <v>17.395</v>
      </c>
      <c r="F152" s="172"/>
      <c r="G152" s="206"/>
      <c r="H152" s="147"/>
      <c r="I152" s="147"/>
      <c r="J152" s="147"/>
      <c r="K152" s="147"/>
      <c r="L152" s="147"/>
      <c r="M152" s="147"/>
      <c r="N152" s="146"/>
      <c r="O152" s="146"/>
      <c r="P152" s="146"/>
      <c r="Q152" s="146"/>
      <c r="R152" s="147"/>
      <c r="S152" s="147"/>
      <c r="T152" s="147"/>
      <c r="U152" s="147"/>
      <c r="V152" s="147"/>
      <c r="W152" s="147"/>
      <c r="X152" s="147"/>
      <c r="Y152" s="147"/>
      <c r="Z152" s="143"/>
      <c r="AA152" s="143"/>
      <c r="AB152" s="143"/>
      <c r="AC152" s="143"/>
      <c r="AD152" s="143"/>
      <c r="AE152" s="143"/>
      <c r="AF152" s="143"/>
      <c r="AG152" s="143" t="s">
        <v>134</v>
      </c>
      <c r="AH152" s="143">
        <v>0</v>
      </c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  <c r="AU152" s="143"/>
      <c r="AV152" s="143"/>
      <c r="AW152" s="143"/>
      <c r="AX152" s="143"/>
      <c r="AY152" s="143"/>
      <c r="AZ152" s="143"/>
      <c r="BA152" s="143"/>
      <c r="BB152" s="143"/>
      <c r="BC152" s="143"/>
      <c r="BD152" s="143"/>
      <c r="BE152" s="143"/>
      <c r="BF152" s="143"/>
      <c r="BG152" s="143"/>
      <c r="BH152" s="143"/>
    </row>
    <row r="153" spans="1:60" ht="22.5" outlineLevel="1" x14ac:dyDescent="0.2">
      <c r="A153" s="200">
        <v>30</v>
      </c>
      <c r="B153" s="155" t="s">
        <v>264</v>
      </c>
      <c r="C153" s="165" t="s">
        <v>265</v>
      </c>
      <c r="D153" s="156" t="s">
        <v>148</v>
      </c>
      <c r="E153" s="157">
        <v>26.54</v>
      </c>
      <c r="F153" s="158"/>
      <c r="G153" s="201">
        <f>ROUND(E153*F153,2)</f>
        <v>0</v>
      </c>
      <c r="H153" s="148"/>
      <c r="I153" s="147">
        <f>ROUND(E153*H153,2)</f>
        <v>0</v>
      </c>
      <c r="J153" s="148"/>
      <c r="K153" s="147">
        <f>ROUND(E153*J153,2)</f>
        <v>0</v>
      </c>
      <c r="L153" s="147">
        <v>21</v>
      </c>
      <c r="M153" s="147">
        <f>G153*(1+L153/100)</f>
        <v>0</v>
      </c>
      <c r="N153" s="146">
        <v>3.2000000000000003E-4</v>
      </c>
      <c r="O153" s="146">
        <f>ROUND(E153*N153,2)</f>
        <v>0.01</v>
      </c>
      <c r="P153" s="146">
        <v>0</v>
      </c>
      <c r="Q153" s="146">
        <f>ROUND(E153*P153,2)</f>
        <v>0</v>
      </c>
      <c r="R153" s="147"/>
      <c r="S153" s="147" t="s">
        <v>132</v>
      </c>
      <c r="T153" s="147" t="s">
        <v>132</v>
      </c>
      <c r="U153" s="147">
        <v>0.11</v>
      </c>
      <c r="V153" s="147">
        <f>ROUND(E153*U153,2)</f>
        <v>2.92</v>
      </c>
      <c r="W153" s="147"/>
      <c r="X153" s="147" t="s">
        <v>126</v>
      </c>
      <c r="Y153" s="147" t="s">
        <v>127</v>
      </c>
      <c r="Z153" s="143"/>
      <c r="AA153" s="143"/>
      <c r="AB153" s="143"/>
      <c r="AC153" s="143"/>
      <c r="AD153" s="143"/>
      <c r="AE153" s="143"/>
      <c r="AF153" s="143"/>
      <c r="AG153" s="143" t="s">
        <v>260</v>
      </c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/>
      <c r="BD153" s="143"/>
      <c r="BE153" s="143"/>
      <c r="BF153" s="143"/>
      <c r="BG153" s="143"/>
      <c r="BH153" s="143"/>
    </row>
    <row r="154" spans="1:60" outlineLevel="2" x14ac:dyDescent="0.2">
      <c r="A154" s="202"/>
      <c r="B154" s="167"/>
      <c r="C154" s="203" t="s">
        <v>141</v>
      </c>
      <c r="D154" s="204"/>
      <c r="E154" s="205"/>
      <c r="F154" s="172"/>
      <c r="G154" s="206"/>
      <c r="H154" s="147"/>
      <c r="I154" s="147"/>
      <c r="J154" s="147"/>
      <c r="K154" s="147"/>
      <c r="L154" s="147"/>
      <c r="M154" s="147"/>
      <c r="N154" s="146"/>
      <c r="O154" s="146"/>
      <c r="P154" s="146"/>
      <c r="Q154" s="146"/>
      <c r="R154" s="147"/>
      <c r="S154" s="147"/>
      <c r="T154" s="147"/>
      <c r="U154" s="147"/>
      <c r="V154" s="147"/>
      <c r="W154" s="147"/>
      <c r="X154" s="147"/>
      <c r="Y154" s="147"/>
      <c r="Z154" s="143"/>
      <c r="AA154" s="143"/>
      <c r="AB154" s="143"/>
      <c r="AC154" s="143"/>
      <c r="AD154" s="143"/>
      <c r="AE154" s="143"/>
      <c r="AF154" s="143"/>
      <c r="AG154" s="143" t="s">
        <v>134</v>
      </c>
      <c r="AH154" s="143">
        <v>0</v>
      </c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  <c r="AU154" s="143"/>
      <c r="AV154" s="143"/>
      <c r="AW154" s="143"/>
      <c r="AX154" s="143"/>
      <c r="AY154" s="143"/>
      <c r="AZ154" s="143"/>
      <c r="BA154" s="143"/>
      <c r="BB154" s="143"/>
      <c r="BC154" s="143"/>
      <c r="BD154" s="143"/>
      <c r="BE154" s="143"/>
      <c r="BF154" s="143"/>
      <c r="BG154" s="143"/>
      <c r="BH154" s="143"/>
    </row>
    <row r="155" spans="1:60" outlineLevel="3" x14ac:dyDescent="0.2">
      <c r="A155" s="202"/>
      <c r="B155" s="167"/>
      <c r="C155" s="203" t="s">
        <v>266</v>
      </c>
      <c r="D155" s="204"/>
      <c r="E155" s="205">
        <v>11.81</v>
      </c>
      <c r="F155" s="172"/>
      <c r="G155" s="206"/>
      <c r="H155" s="147"/>
      <c r="I155" s="147"/>
      <c r="J155" s="147"/>
      <c r="K155" s="147"/>
      <c r="L155" s="147"/>
      <c r="M155" s="147"/>
      <c r="N155" s="146"/>
      <c r="O155" s="146"/>
      <c r="P155" s="146"/>
      <c r="Q155" s="146"/>
      <c r="R155" s="147"/>
      <c r="S155" s="147"/>
      <c r="T155" s="147"/>
      <c r="U155" s="147"/>
      <c r="V155" s="147"/>
      <c r="W155" s="147"/>
      <c r="X155" s="147"/>
      <c r="Y155" s="147"/>
      <c r="Z155" s="143"/>
      <c r="AA155" s="143"/>
      <c r="AB155" s="143"/>
      <c r="AC155" s="143"/>
      <c r="AD155" s="143"/>
      <c r="AE155" s="143"/>
      <c r="AF155" s="143"/>
      <c r="AG155" s="143" t="s">
        <v>134</v>
      </c>
      <c r="AH155" s="143">
        <v>0</v>
      </c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  <c r="AU155" s="143"/>
      <c r="AV155" s="143"/>
      <c r="AW155" s="143"/>
      <c r="AX155" s="143"/>
      <c r="AY155" s="143"/>
      <c r="AZ155" s="143"/>
      <c r="BA155" s="143"/>
      <c r="BB155" s="143"/>
      <c r="BC155" s="143"/>
      <c r="BD155" s="143"/>
      <c r="BE155" s="143"/>
      <c r="BF155" s="143"/>
      <c r="BG155" s="143"/>
      <c r="BH155" s="143"/>
    </row>
    <row r="156" spans="1:60" outlineLevel="3" x14ac:dyDescent="0.2">
      <c r="A156" s="202"/>
      <c r="B156" s="167"/>
      <c r="C156" s="203" t="s">
        <v>143</v>
      </c>
      <c r="D156" s="204"/>
      <c r="E156" s="205"/>
      <c r="F156" s="172"/>
      <c r="G156" s="206"/>
      <c r="H156" s="147"/>
      <c r="I156" s="147"/>
      <c r="J156" s="147"/>
      <c r="K156" s="147"/>
      <c r="L156" s="147"/>
      <c r="M156" s="147"/>
      <c r="N156" s="146"/>
      <c r="O156" s="146"/>
      <c r="P156" s="146"/>
      <c r="Q156" s="146"/>
      <c r="R156" s="147"/>
      <c r="S156" s="147"/>
      <c r="T156" s="147"/>
      <c r="U156" s="147"/>
      <c r="V156" s="147"/>
      <c r="W156" s="147"/>
      <c r="X156" s="147"/>
      <c r="Y156" s="147"/>
      <c r="Z156" s="143"/>
      <c r="AA156" s="143"/>
      <c r="AB156" s="143"/>
      <c r="AC156" s="143"/>
      <c r="AD156" s="143"/>
      <c r="AE156" s="143"/>
      <c r="AF156" s="143"/>
      <c r="AG156" s="143" t="s">
        <v>134</v>
      </c>
      <c r="AH156" s="143">
        <v>0</v>
      </c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  <c r="AU156" s="143"/>
      <c r="AV156" s="143"/>
      <c r="AW156" s="143"/>
      <c r="AX156" s="143"/>
      <c r="AY156" s="143"/>
      <c r="AZ156" s="143"/>
      <c r="BA156" s="143"/>
      <c r="BB156" s="143"/>
      <c r="BC156" s="143"/>
      <c r="BD156" s="143"/>
      <c r="BE156" s="143"/>
      <c r="BF156" s="143"/>
      <c r="BG156" s="143"/>
      <c r="BH156" s="143"/>
    </row>
    <row r="157" spans="1:60" outlineLevel="3" x14ac:dyDescent="0.2">
      <c r="A157" s="202"/>
      <c r="B157" s="167"/>
      <c r="C157" s="203" t="s">
        <v>267</v>
      </c>
      <c r="D157" s="204"/>
      <c r="E157" s="205">
        <v>6.34</v>
      </c>
      <c r="F157" s="172"/>
      <c r="G157" s="206"/>
      <c r="H157" s="147"/>
      <c r="I157" s="147"/>
      <c r="J157" s="147"/>
      <c r="K157" s="147"/>
      <c r="L157" s="147"/>
      <c r="M157" s="147"/>
      <c r="N157" s="146"/>
      <c r="O157" s="146"/>
      <c r="P157" s="146"/>
      <c r="Q157" s="146"/>
      <c r="R157" s="147"/>
      <c r="S157" s="147"/>
      <c r="T157" s="147"/>
      <c r="U157" s="147"/>
      <c r="V157" s="147"/>
      <c r="W157" s="147"/>
      <c r="X157" s="147"/>
      <c r="Y157" s="147"/>
      <c r="Z157" s="143"/>
      <c r="AA157" s="143"/>
      <c r="AB157" s="143"/>
      <c r="AC157" s="143"/>
      <c r="AD157" s="143"/>
      <c r="AE157" s="143"/>
      <c r="AF157" s="143"/>
      <c r="AG157" s="143" t="s">
        <v>134</v>
      </c>
      <c r="AH157" s="143">
        <v>0</v>
      </c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  <c r="AU157" s="143"/>
      <c r="AV157" s="143"/>
      <c r="AW157" s="143"/>
      <c r="AX157" s="143"/>
      <c r="AY157" s="143"/>
      <c r="AZ157" s="143"/>
      <c r="BA157" s="143"/>
      <c r="BB157" s="143"/>
      <c r="BC157" s="143"/>
      <c r="BD157" s="143"/>
      <c r="BE157" s="143"/>
      <c r="BF157" s="143"/>
      <c r="BG157" s="143"/>
      <c r="BH157" s="143"/>
    </row>
    <row r="158" spans="1:60" outlineLevel="3" x14ac:dyDescent="0.2">
      <c r="A158" s="202"/>
      <c r="B158" s="167"/>
      <c r="C158" s="203" t="s">
        <v>268</v>
      </c>
      <c r="D158" s="204"/>
      <c r="E158" s="205">
        <v>8.39</v>
      </c>
      <c r="F158" s="172"/>
      <c r="G158" s="206"/>
      <c r="H158" s="147"/>
      <c r="I158" s="147"/>
      <c r="J158" s="147"/>
      <c r="K158" s="147"/>
      <c r="L158" s="147"/>
      <c r="M158" s="147"/>
      <c r="N158" s="146"/>
      <c r="O158" s="146"/>
      <c r="P158" s="146"/>
      <c r="Q158" s="146"/>
      <c r="R158" s="147"/>
      <c r="S158" s="147"/>
      <c r="T158" s="147"/>
      <c r="U158" s="147"/>
      <c r="V158" s="147"/>
      <c r="W158" s="147"/>
      <c r="X158" s="147"/>
      <c r="Y158" s="147"/>
      <c r="Z158" s="143"/>
      <c r="AA158" s="143"/>
      <c r="AB158" s="143"/>
      <c r="AC158" s="143"/>
      <c r="AD158" s="143"/>
      <c r="AE158" s="143"/>
      <c r="AF158" s="143"/>
      <c r="AG158" s="143" t="s">
        <v>134</v>
      </c>
      <c r="AH158" s="143">
        <v>0</v>
      </c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  <c r="AU158" s="143"/>
      <c r="AV158" s="143"/>
      <c r="AW158" s="143"/>
      <c r="AX158" s="143"/>
      <c r="AY158" s="143"/>
      <c r="AZ158" s="143"/>
      <c r="BA158" s="143"/>
      <c r="BB158" s="143"/>
      <c r="BC158" s="143"/>
      <c r="BD158" s="143"/>
      <c r="BE158" s="143"/>
      <c r="BF158" s="143"/>
      <c r="BG158" s="143"/>
      <c r="BH158" s="143"/>
    </row>
    <row r="159" spans="1:60" ht="22.5" outlineLevel="1" x14ac:dyDescent="0.2">
      <c r="A159" s="200">
        <v>31</v>
      </c>
      <c r="B159" s="155" t="s">
        <v>269</v>
      </c>
      <c r="C159" s="165" t="s">
        <v>270</v>
      </c>
      <c r="D159" s="156" t="s">
        <v>174</v>
      </c>
      <c r="E159" s="157">
        <v>12</v>
      </c>
      <c r="F159" s="158"/>
      <c r="G159" s="201">
        <f>ROUND(E159*F159,2)</f>
        <v>0</v>
      </c>
      <c r="H159" s="148"/>
      <c r="I159" s="147">
        <f>ROUND(E159*H159,2)</f>
        <v>0</v>
      </c>
      <c r="J159" s="148"/>
      <c r="K159" s="147">
        <f>ROUND(E159*J159,2)</f>
        <v>0</v>
      </c>
      <c r="L159" s="147">
        <v>21</v>
      </c>
      <c r="M159" s="147">
        <f>G159*(1+L159/100)</f>
        <v>0</v>
      </c>
      <c r="N159" s="146">
        <v>4.2999999999999999E-4</v>
      </c>
      <c r="O159" s="146">
        <f>ROUND(E159*N159,2)</f>
        <v>0.01</v>
      </c>
      <c r="P159" s="146">
        <v>0</v>
      </c>
      <c r="Q159" s="146">
        <f>ROUND(E159*P159,2)</f>
        <v>0</v>
      </c>
      <c r="R159" s="147"/>
      <c r="S159" s="147" t="s">
        <v>132</v>
      </c>
      <c r="T159" s="147" t="s">
        <v>132</v>
      </c>
      <c r="U159" s="147">
        <v>7.0000000000000007E-2</v>
      </c>
      <c r="V159" s="147">
        <f>ROUND(E159*U159,2)</f>
        <v>0.84</v>
      </c>
      <c r="W159" s="147"/>
      <c r="X159" s="147" t="s">
        <v>126</v>
      </c>
      <c r="Y159" s="147" t="s">
        <v>127</v>
      </c>
      <c r="Z159" s="143"/>
      <c r="AA159" s="143"/>
      <c r="AB159" s="143"/>
      <c r="AC159" s="143"/>
      <c r="AD159" s="143"/>
      <c r="AE159" s="143"/>
      <c r="AF159" s="143"/>
      <c r="AG159" s="143" t="s">
        <v>260</v>
      </c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  <c r="AU159" s="143"/>
      <c r="AV159" s="143"/>
      <c r="AW159" s="143"/>
      <c r="AX159" s="143"/>
      <c r="AY159" s="143"/>
      <c r="AZ159" s="143"/>
      <c r="BA159" s="143"/>
      <c r="BB159" s="143"/>
      <c r="BC159" s="143"/>
      <c r="BD159" s="143"/>
      <c r="BE159" s="143"/>
      <c r="BF159" s="143"/>
      <c r="BG159" s="143"/>
      <c r="BH159" s="143"/>
    </row>
    <row r="160" spans="1:60" outlineLevel="1" x14ac:dyDescent="0.2">
      <c r="A160" s="202">
        <v>32</v>
      </c>
      <c r="B160" s="167" t="s">
        <v>271</v>
      </c>
      <c r="C160" s="168" t="s">
        <v>272</v>
      </c>
      <c r="D160" s="169" t="s">
        <v>0</v>
      </c>
      <c r="E160" s="207"/>
      <c r="F160" s="171"/>
      <c r="G160" s="206">
        <f>ROUND(E160*F160,2)</f>
        <v>0</v>
      </c>
      <c r="H160" s="148"/>
      <c r="I160" s="147">
        <f>ROUND(E160*H160,2)</f>
        <v>0</v>
      </c>
      <c r="J160" s="148"/>
      <c r="K160" s="147">
        <f>ROUND(E160*J160,2)</f>
        <v>0</v>
      </c>
      <c r="L160" s="147">
        <v>21</v>
      </c>
      <c r="M160" s="147">
        <f>G160*(1+L160/100)</f>
        <v>0</v>
      </c>
      <c r="N160" s="146">
        <v>0</v>
      </c>
      <c r="O160" s="146">
        <f>ROUND(E160*N160,2)</f>
        <v>0</v>
      </c>
      <c r="P160" s="146">
        <v>0</v>
      </c>
      <c r="Q160" s="146">
        <f>ROUND(E160*P160,2)</f>
        <v>0</v>
      </c>
      <c r="R160" s="147"/>
      <c r="S160" s="147" t="s">
        <v>132</v>
      </c>
      <c r="T160" s="147" t="s">
        <v>132</v>
      </c>
      <c r="U160" s="147">
        <v>0</v>
      </c>
      <c r="V160" s="147">
        <f>ROUND(E160*U160,2)</f>
        <v>0</v>
      </c>
      <c r="W160" s="147"/>
      <c r="X160" s="147" t="s">
        <v>256</v>
      </c>
      <c r="Y160" s="147" t="s">
        <v>127</v>
      </c>
      <c r="Z160" s="143"/>
      <c r="AA160" s="143"/>
      <c r="AB160" s="143"/>
      <c r="AC160" s="143"/>
      <c r="AD160" s="143"/>
      <c r="AE160" s="143"/>
      <c r="AF160" s="143"/>
      <c r="AG160" s="143" t="s">
        <v>257</v>
      </c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  <c r="AU160" s="143"/>
      <c r="AV160" s="143"/>
      <c r="AW160" s="143"/>
      <c r="AX160" s="143"/>
      <c r="AY160" s="143"/>
      <c r="AZ160" s="143"/>
      <c r="BA160" s="143"/>
      <c r="BB160" s="143"/>
      <c r="BC160" s="143"/>
      <c r="BD160" s="143"/>
      <c r="BE160" s="143"/>
      <c r="BF160" s="143"/>
      <c r="BG160" s="143"/>
      <c r="BH160" s="143"/>
    </row>
    <row r="161" spans="1:60" x14ac:dyDescent="0.2">
      <c r="A161" s="196" t="s">
        <v>119</v>
      </c>
      <c r="B161" s="151" t="s">
        <v>72</v>
      </c>
      <c r="C161" s="163" t="s">
        <v>73</v>
      </c>
      <c r="D161" s="152"/>
      <c r="E161" s="153"/>
      <c r="F161" s="154"/>
      <c r="G161" s="197">
        <f>SUMIF(AG162:AG171,"&lt;&gt;NOR",G162:G171)</f>
        <v>0</v>
      </c>
      <c r="H161" s="150"/>
      <c r="I161" s="150">
        <f>SUM(I162:I171)</f>
        <v>0</v>
      </c>
      <c r="J161" s="150"/>
      <c r="K161" s="150">
        <f>SUM(K162:K171)</f>
        <v>0</v>
      </c>
      <c r="L161" s="150"/>
      <c r="M161" s="150">
        <f>SUM(M162:M171)</f>
        <v>0</v>
      </c>
      <c r="N161" s="149"/>
      <c r="O161" s="149">
        <f>SUM(O162:O171)</f>
        <v>0.11</v>
      </c>
      <c r="P161" s="149"/>
      <c r="Q161" s="149">
        <f>SUM(Q162:Q171)</f>
        <v>0.22</v>
      </c>
      <c r="R161" s="150"/>
      <c r="S161" s="150"/>
      <c r="T161" s="150"/>
      <c r="U161" s="150"/>
      <c r="V161" s="150">
        <f>SUM(V162:V171)</f>
        <v>45.839999999999996</v>
      </c>
      <c r="W161" s="150"/>
      <c r="X161" s="150"/>
      <c r="Y161" s="150"/>
      <c r="AG161" t="s">
        <v>120</v>
      </c>
    </row>
    <row r="162" spans="1:60" ht="22.5" outlineLevel="1" x14ac:dyDescent="0.2">
      <c r="A162" s="198">
        <v>33</v>
      </c>
      <c r="B162" s="159" t="s">
        <v>273</v>
      </c>
      <c r="C162" s="164" t="s">
        <v>361</v>
      </c>
      <c r="D162" s="160" t="s">
        <v>174</v>
      </c>
      <c r="E162" s="161">
        <v>3</v>
      </c>
      <c r="F162" s="162"/>
      <c r="G162" s="199">
        <f t="shared" ref="G162:G171" si="0">ROUND(E162*F162,2)</f>
        <v>0</v>
      </c>
      <c r="H162" s="148"/>
      <c r="I162" s="147">
        <f t="shared" ref="I162:I171" si="1">ROUND(E162*H162,2)</f>
        <v>0</v>
      </c>
      <c r="J162" s="148"/>
      <c r="K162" s="147">
        <f t="shared" ref="K162:K171" si="2">ROUND(E162*J162,2)</f>
        <v>0</v>
      </c>
      <c r="L162" s="147">
        <v>21</v>
      </c>
      <c r="M162" s="147">
        <f t="shared" ref="M162:M171" si="3">G162*(1+L162/100)</f>
        <v>0</v>
      </c>
      <c r="N162" s="146">
        <v>0</v>
      </c>
      <c r="O162" s="146">
        <f t="shared" ref="O162:O171" si="4">ROUND(E162*N162,2)</f>
        <v>0</v>
      </c>
      <c r="P162" s="146">
        <v>0</v>
      </c>
      <c r="Q162" s="146">
        <f t="shared" ref="Q162:Q171" si="5">ROUND(E162*P162,2)</f>
        <v>0</v>
      </c>
      <c r="R162" s="147"/>
      <c r="S162" s="147" t="s">
        <v>132</v>
      </c>
      <c r="T162" s="147" t="s">
        <v>132</v>
      </c>
      <c r="U162" s="147">
        <v>1.77</v>
      </c>
      <c r="V162" s="147">
        <f t="shared" ref="V162:V171" si="6">ROUND(E162*U162,2)</f>
        <v>5.31</v>
      </c>
      <c r="W162" s="147"/>
      <c r="X162" s="147" t="s">
        <v>126</v>
      </c>
      <c r="Y162" s="147" t="s">
        <v>127</v>
      </c>
      <c r="Z162" s="143"/>
      <c r="AA162" s="143"/>
      <c r="AB162" s="143"/>
      <c r="AC162" s="143"/>
      <c r="AD162" s="143"/>
      <c r="AE162" s="143"/>
      <c r="AF162" s="143"/>
      <c r="AG162" s="143" t="s">
        <v>128</v>
      </c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  <c r="BC162" s="143"/>
      <c r="BD162" s="143"/>
      <c r="BE162" s="143"/>
      <c r="BF162" s="143"/>
      <c r="BG162" s="143"/>
      <c r="BH162" s="143"/>
    </row>
    <row r="163" spans="1:60" ht="22.5" outlineLevel="1" x14ac:dyDescent="0.2">
      <c r="A163" s="198">
        <v>34</v>
      </c>
      <c r="B163" s="159" t="s">
        <v>274</v>
      </c>
      <c r="C163" s="164" t="s">
        <v>360</v>
      </c>
      <c r="D163" s="160" t="s">
        <v>174</v>
      </c>
      <c r="E163" s="161">
        <v>4</v>
      </c>
      <c r="F163" s="162"/>
      <c r="G163" s="199">
        <f t="shared" si="0"/>
        <v>0</v>
      </c>
      <c r="H163" s="148"/>
      <c r="I163" s="147">
        <f t="shared" si="1"/>
        <v>0</v>
      </c>
      <c r="J163" s="148"/>
      <c r="K163" s="147">
        <f t="shared" si="2"/>
        <v>0</v>
      </c>
      <c r="L163" s="147">
        <v>21</v>
      </c>
      <c r="M163" s="147">
        <f t="shared" si="3"/>
        <v>0</v>
      </c>
      <c r="N163" s="146">
        <v>1.917E-2</v>
      </c>
      <c r="O163" s="146">
        <f t="shared" si="4"/>
        <v>0.08</v>
      </c>
      <c r="P163" s="146">
        <v>0</v>
      </c>
      <c r="Q163" s="146">
        <f t="shared" si="5"/>
        <v>0</v>
      </c>
      <c r="R163" s="147"/>
      <c r="S163" s="147" t="s">
        <v>124</v>
      </c>
      <c r="T163" s="147" t="s">
        <v>132</v>
      </c>
      <c r="U163" s="147">
        <v>2.9221499999999998</v>
      </c>
      <c r="V163" s="147">
        <f t="shared" si="6"/>
        <v>11.69</v>
      </c>
      <c r="W163" s="147"/>
      <c r="X163" s="147" t="s">
        <v>126</v>
      </c>
      <c r="Y163" s="147" t="s">
        <v>127</v>
      </c>
      <c r="Z163" s="143"/>
      <c r="AA163" s="143"/>
      <c r="AB163" s="143"/>
      <c r="AC163" s="143"/>
      <c r="AD163" s="143"/>
      <c r="AE163" s="143"/>
      <c r="AF163" s="143"/>
      <c r="AG163" s="143" t="s">
        <v>128</v>
      </c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  <c r="AU163" s="143"/>
      <c r="AV163" s="143"/>
      <c r="AW163" s="143"/>
      <c r="AX163" s="143"/>
      <c r="AY163" s="143"/>
      <c r="AZ163" s="143"/>
      <c r="BA163" s="143"/>
      <c r="BB163" s="143"/>
      <c r="BC163" s="143"/>
      <c r="BD163" s="143"/>
      <c r="BE163" s="143"/>
      <c r="BF163" s="143"/>
      <c r="BG163" s="143"/>
      <c r="BH163" s="143"/>
    </row>
    <row r="164" spans="1:60" outlineLevel="1" x14ac:dyDescent="0.2">
      <c r="A164" s="200">
        <v>35</v>
      </c>
      <c r="B164" s="159"/>
      <c r="C164" s="164" t="s">
        <v>362</v>
      </c>
      <c r="D164" s="160" t="s">
        <v>174</v>
      </c>
      <c r="E164" s="161">
        <v>4</v>
      </c>
      <c r="F164" s="162"/>
      <c r="G164" s="199">
        <f t="shared" si="0"/>
        <v>0</v>
      </c>
      <c r="H164" s="148"/>
      <c r="I164" s="147">
        <f t="shared" si="1"/>
        <v>0</v>
      </c>
      <c r="J164" s="148"/>
      <c r="K164" s="147">
        <f t="shared" si="2"/>
        <v>0</v>
      </c>
      <c r="L164" s="147"/>
      <c r="M164" s="147"/>
      <c r="N164" s="146"/>
      <c r="O164" s="146"/>
      <c r="P164" s="146"/>
      <c r="Q164" s="146"/>
      <c r="R164" s="147"/>
      <c r="S164" s="147"/>
      <c r="T164" s="147"/>
      <c r="U164" s="147"/>
      <c r="V164" s="147"/>
      <c r="W164" s="147"/>
      <c r="X164" s="147"/>
      <c r="Y164" s="147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  <c r="AU164" s="143"/>
      <c r="AV164" s="143"/>
      <c r="AW164" s="143"/>
      <c r="AX164" s="143"/>
      <c r="AY164" s="143"/>
      <c r="AZ164" s="143"/>
      <c r="BA164" s="143"/>
      <c r="BB164" s="143"/>
      <c r="BC164" s="143"/>
      <c r="BD164" s="143"/>
      <c r="BE164" s="143"/>
      <c r="BF164" s="143"/>
      <c r="BG164" s="143"/>
      <c r="BH164" s="143"/>
    </row>
    <row r="165" spans="1:60" outlineLevel="1" x14ac:dyDescent="0.2">
      <c r="A165" s="198">
        <v>36</v>
      </c>
      <c r="B165" s="159" t="s">
        <v>275</v>
      </c>
      <c r="C165" s="164" t="s">
        <v>276</v>
      </c>
      <c r="D165" s="160" t="s">
        <v>174</v>
      </c>
      <c r="E165" s="161">
        <v>2</v>
      </c>
      <c r="F165" s="162"/>
      <c r="G165" s="199">
        <f t="shared" si="0"/>
        <v>0</v>
      </c>
      <c r="H165" s="148"/>
      <c r="I165" s="147">
        <f t="shared" si="1"/>
        <v>0</v>
      </c>
      <c r="J165" s="148"/>
      <c r="K165" s="147">
        <f t="shared" si="2"/>
        <v>0</v>
      </c>
      <c r="L165" s="147">
        <v>21</v>
      </c>
      <c r="M165" s="147">
        <f t="shared" si="3"/>
        <v>0</v>
      </c>
      <c r="N165" s="146">
        <v>0</v>
      </c>
      <c r="O165" s="146">
        <f t="shared" si="4"/>
        <v>0</v>
      </c>
      <c r="P165" s="146">
        <v>0</v>
      </c>
      <c r="Q165" s="146">
        <f t="shared" si="5"/>
        <v>0</v>
      </c>
      <c r="R165" s="147"/>
      <c r="S165" s="147" t="s">
        <v>124</v>
      </c>
      <c r="T165" s="147" t="s">
        <v>132</v>
      </c>
      <c r="U165" s="147">
        <v>1.77</v>
      </c>
      <c r="V165" s="147">
        <f t="shared" si="6"/>
        <v>3.54</v>
      </c>
      <c r="W165" s="147"/>
      <c r="X165" s="147" t="s">
        <v>126</v>
      </c>
      <c r="Y165" s="147" t="s">
        <v>127</v>
      </c>
      <c r="Z165" s="143"/>
      <c r="AA165" s="143"/>
      <c r="AB165" s="143"/>
      <c r="AC165" s="143"/>
      <c r="AD165" s="143"/>
      <c r="AE165" s="143"/>
      <c r="AF165" s="143"/>
      <c r="AG165" s="143" t="s">
        <v>128</v>
      </c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  <c r="AU165" s="143"/>
      <c r="AV165" s="143"/>
      <c r="AW165" s="143"/>
      <c r="AX165" s="143"/>
      <c r="AY165" s="143"/>
      <c r="AZ165" s="143"/>
      <c r="BA165" s="143"/>
      <c r="BB165" s="143"/>
      <c r="BC165" s="143"/>
      <c r="BD165" s="143"/>
      <c r="BE165" s="143"/>
      <c r="BF165" s="143"/>
      <c r="BG165" s="143"/>
      <c r="BH165" s="143"/>
    </row>
    <row r="166" spans="1:60" outlineLevel="1" x14ac:dyDescent="0.2">
      <c r="A166" s="198">
        <v>37</v>
      </c>
      <c r="B166" s="159" t="s">
        <v>277</v>
      </c>
      <c r="C166" s="164" t="s">
        <v>278</v>
      </c>
      <c r="D166" s="160" t="s">
        <v>138</v>
      </c>
      <c r="E166" s="161">
        <v>2</v>
      </c>
      <c r="F166" s="162"/>
      <c r="G166" s="199">
        <f t="shared" si="0"/>
        <v>0</v>
      </c>
      <c r="H166" s="148"/>
      <c r="I166" s="147">
        <f t="shared" si="1"/>
        <v>0</v>
      </c>
      <c r="J166" s="148"/>
      <c r="K166" s="147">
        <f t="shared" si="2"/>
        <v>0</v>
      </c>
      <c r="L166" s="147">
        <v>21</v>
      </c>
      <c r="M166" s="147">
        <f t="shared" si="3"/>
        <v>0</v>
      </c>
      <c r="N166" s="146">
        <v>0</v>
      </c>
      <c r="O166" s="146">
        <f t="shared" si="4"/>
        <v>0</v>
      </c>
      <c r="P166" s="146">
        <v>1.72E-2</v>
      </c>
      <c r="Q166" s="146">
        <f t="shared" si="5"/>
        <v>0.03</v>
      </c>
      <c r="R166" s="147"/>
      <c r="S166" s="147" t="s">
        <v>124</v>
      </c>
      <c r="T166" s="147" t="s">
        <v>132</v>
      </c>
      <c r="U166" s="147">
        <v>0.40300000000000002</v>
      </c>
      <c r="V166" s="147">
        <f t="shared" si="6"/>
        <v>0.81</v>
      </c>
      <c r="W166" s="147"/>
      <c r="X166" s="147" t="s">
        <v>126</v>
      </c>
      <c r="Y166" s="147" t="s">
        <v>127</v>
      </c>
      <c r="Z166" s="143"/>
      <c r="AA166" s="143"/>
      <c r="AB166" s="143"/>
      <c r="AC166" s="143"/>
      <c r="AD166" s="143"/>
      <c r="AE166" s="143"/>
      <c r="AF166" s="143"/>
      <c r="AG166" s="143" t="s">
        <v>128</v>
      </c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  <c r="AU166" s="143"/>
      <c r="AV166" s="143"/>
      <c r="AW166" s="143"/>
      <c r="AX166" s="143"/>
      <c r="AY166" s="143"/>
      <c r="AZ166" s="143"/>
      <c r="BA166" s="143"/>
      <c r="BB166" s="143"/>
      <c r="BC166" s="143"/>
      <c r="BD166" s="143"/>
      <c r="BE166" s="143"/>
      <c r="BF166" s="143"/>
      <c r="BG166" s="143"/>
      <c r="BH166" s="143"/>
    </row>
    <row r="167" spans="1:60" outlineLevel="1" x14ac:dyDescent="0.2">
      <c r="A167" s="198">
        <v>38</v>
      </c>
      <c r="B167" s="159" t="s">
        <v>279</v>
      </c>
      <c r="C167" s="164" t="s">
        <v>280</v>
      </c>
      <c r="D167" s="160" t="s">
        <v>174</v>
      </c>
      <c r="E167" s="161">
        <v>3</v>
      </c>
      <c r="F167" s="162"/>
      <c r="G167" s="199">
        <f t="shared" si="0"/>
        <v>0</v>
      </c>
      <c r="H167" s="148"/>
      <c r="I167" s="147">
        <f t="shared" si="1"/>
        <v>0</v>
      </c>
      <c r="J167" s="148"/>
      <c r="K167" s="147">
        <f t="shared" si="2"/>
        <v>0</v>
      </c>
      <c r="L167" s="147">
        <v>21</v>
      </c>
      <c r="M167" s="147">
        <f t="shared" si="3"/>
        <v>0</v>
      </c>
      <c r="N167" s="146">
        <v>0</v>
      </c>
      <c r="O167" s="146">
        <f t="shared" si="4"/>
        <v>0</v>
      </c>
      <c r="P167" s="146">
        <v>1.933E-2</v>
      </c>
      <c r="Q167" s="146">
        <f t="shared" si="5"/>
        <v>0.06</v>
      </c>
      <c r="R167" s="147"/>
      <c r="S167" s="147" t="s">
        <v>124</v>
      </c>
      <c r="T167" s="147" t="s">
        <v>132</v>
      </c>
      <c r="U167" s="147">
        <v>3.375</v>
      </c>
      <c r="V167" s="147">
        <f t="shared" si="6"/>
        <v>10.130000000000001</v>
      </c>
      <c r="W167" s="147"/>
      <c r="X167" s="147" t="s">
        <v>126</v>
      </c>
      <c r="Y167" s="147" t="s">
        <v>127</v>
      </c>
      <c r="Z167" s="143"/>
      <c r="AA167" s="143"/>
      <c r="AB167" s="143"/>
      <c r="AC167" s="143"/>
      <c r="AD167" s="143"/>
      <c r="AE167" s="143"/>
      <c r="AF167" s="143"/>
      <c r="AG167" s="143" t="s">
        <v>128</v>
      </c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  <c r="AU167" s="143"/>
      <c r="AV167" s="143"/>
      <c r="AW167" s="143"/>
      <c r="AX167" s="143"/>
      <c r="AY167" s="143"/>
      <c r="AZ167" s="143"/>
      <c r="BA167" s="143"/>
      <c r="BB167" s="143"/>
      <c r="BC167" s="143"/>
      <c r="BD167" s="143"/>
      <c r="BE167" s="143"/>
      <c r="BF167" s="143"/>
      <c r="BG167" s="143"/>
      <c r="BH167" s="143"/>
    </row>
    <row r="168" spans="1:60" outlineLevel="1" x14ac:dyDescent="0.2">
      <c r="A168" s="198">
        <v>39</v>
      </c>
      <c r="B168" s="159" t="s">
        <v>281</v>
      </c>
      <c r="C168" s="164" t="s">
        <v>282</v>
      </c>
      <c r="D168" s="160" t="s">
        <v>174</v>
      </c>
      <c r="E168" s="161">
        <v>4</v>
      </c>
      <c r="F168" s="162"/>
      <c r="G168" s="199">
        <f t="shared" si="0"/>
        <v>0</v>
      </c>
      <c r="H168" s="148"/>
      <c r="I168" s="147">
        <f t="shared" si="1"/>
        <v>0</v>
      </c>
      <c r="J168" s="148"/>
      <c r="K168" s="147">
        <f t="shared" si="2"/>
        <v>0</v>
      </c>
      <c r="L168" s="147">
        <v>21</v>
      </c>
      <c r="M168" s="147">
        <f t="shared" si="3"/>
        <v>0</v>
      </c>
      <c r="N168" s="146">
        <v>0</v>
      </c>
      <c r="O168" s="146">
        <f t="shared" si="4"/>
        <v>0</v>
      </c>
      <c r="P168" s="146">
        <v>3.1870000000000002E-2</v>
      </c>
      <c r="Q168" s="146">
        <f t="shared" si="5"/>
        <v>0.13</v>
      </c>
      <c r="R168" s="147"/>
      <c r="S168" s="147" t="s">
        <v>124</v>
      </c>
      <c r="T168" s="147" t="s">
        <v>132</v>
      </c>
      <c r="U168" s="147">
        <v>3.59</v>
      </c>
      <c r="V168" s="147">
        <f t="shared" si="6"/>
        <v>14.36</v>
      </c>
      <c r="W168" s="147"/>
      <c r="X168" s="147" t="s">
        <v>126</v>
      </c>
      <c r="Y168" s="147" t="s">
        <v>127</v>
      </c>
      <c r="Z168" s="143"/>
      <c r="AA168" s="143"/>
      <c r="AB168" s="143"/>
      <c r="AC168" s="143"/>
      <c r="AD168" s="143"/>
      <c r="AE168" s="143"/>
      <c r="AF168" s="143"/>
      <c r="AG168" s="143" t="s">
        <v>128</v>
      </c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  <c r="AU168" s="143"/>
      <c r="AV168" s="143"/>
      <c r="AW168" s="143"/>
      <c r="AX168" s="143"/>
      <c r="AY168" s="143"/>
      <c r="AZ168" s="143"/>
      <c r="BA168" s="143"/>
      <c r="BB168" s="143"/>
      <c r="BC168" s="143"/>
      <c r="BD168" s="143"/>
      <c r="BE168" s="143"/>
      <c r="BF168" s="143"/>
      <c r="BG168" s="143"/>
      <c r="BH168" s="143"/>
    </row>
    <row r="169" spans="1:60" ht="22.5" outlineLevel="1" x14ac:dyDescent="0.2">
      <c r="A169" s="198">
        <v>40</v>
      </c>
      <c r="B169" s="159" t="s">
        <v>283</v>
      </c>
      <c r="C169" s="164" t="s">
        <v>284</v>
      </c>
      <c r="D169" s="160" t="s">
        <v>174</v>
      </c>
      <c r="E169" s="161">
        <v>3</v>
      </c>
      <c r="F169" s="162"/>
      <c r="G169" s="199">
        <f t="shared" si="0"/>
        <v>0</v>
      </c>
      <c r="H169" s="148"/>
      <c r="I169" s="147">
        <f t="shared" si="1"/>
        <v>0</v>
      </c>
      <c r="J169" s="148"/>
      <c r="K169" s="147">
        <f t="shared" si="2"/>
        <v>0</v>
      </c>
      <c r="L169" s="147">
        <v>21</v>
      </c>
      <c r="M169" s="147">
        <f t="shared" si="3"/>
        <v>0</v>
      </c>
      <c r="N169" s="146">
        <v>7.0099999999999997E-3</v>
      </c>
      <c r="O169" s="146">
        <f t="shared" si="4"/>
        <v>0.02</v>
      </c>
      <c r="P169" s="146">
        <v>0</v>
      </c>
      <c r="Q169" s="146">
        <f t="shared" si="5"/>
        <v>0</v>
      </c>
      <c r="R169" s="147" t="s">
        <v>285</v>
      </c>
      <c r="S169" s="147" t="s">
        <v>132</v>
      </c>
      <c r="T169" s="147" t="s">
        <v>132</v>
      </c>
      <c r="U169" s="147">
        <v>0</v>
      </c>
      <c r="V169" s="147">
        <f t="shared" si="6"/>
        <v>0</v>
      </c>
      <c r="W169" s="147"/>
      <c r="X169" s="147" t="s">
        <v>286</v>
      </c>
      <c r="Y169" s="147" t="s">
        <v>127</v>
      </c>
      <c r="Z169" s="143"/>
      <c r="AA169" s="143"/>
      <c r="AB169" s="143"/>
      <c r="AC169" s="143"/>
      <c r="AD169" s="143"/>
      <c r="AE169" s="143"/>
      <c r="AF169" s="143"/>
      <c r="AG169" s="143" t="s">
        <v>287</v>
      </c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  <c r="AU169" s="143"/>
      <c r="AV169" s="143"/>
      <c r="AW169" s="143"/>
      <c r="AX169" s="143"/>
      <c r="AY169" s="143"/>
      <c r="AZ169" s="143"/>
      <c r="BA169" s="143"/>
      <c r="BB169" s="143"/>
      <c r="BC169" s="143"/>
      <c r="BD169" s="143"/>
      <c r="BE169" s="143"/>
      <c r="BF169" s="143"/>
      <c r="BG169" s="143"/>
      <c r="BH169" s="143"/>
    </row>
    <row r="170" spans="1:60" ht="22.5" outlineLevel="1" x14ac:dyDescent="0.2">
      <c r="A170" s="198">
        <v>41</v>
      </c>
      <c r="B170" s="155" t="s">
        <v>288</v>
      </c>
      <c r="C170" s="165" t="s">
        <v>289</v>
      </c>
      <c r="D170" s="156" t="s">
        <v>174</v>
      </c>
      <c r="E170" s="157">
        <v>2</v>
      </c>
      <c r="F170" s="158"/>
      <c r="G170" s="201">
        <f t="shared" si="0"/>
        <v>0</v>
      </c>
      <c r="H170" s="148"/>
      <c r="I170" s="147">
        <f t="shared" si="1"/>
        <v>0</v>
      </c>
      <c r="J170" s="148"/>
      <c r="K170" s="147">
        <f t="shared" si="2"/>
        <v>0</v>
      </c>
      <c r="L170" s="147">
        <v>21</v>
      </c>
      <c r="M170" s="147">
        <f t="shared" si="3"/>
        <v>0</v>
      </c>
      <c r="N170" s="146">
        <v>7.0000000000000001E-3</v>
      </c>
      <c r="O170" s="146">
        <f t="shared" si="4"/>
        <v>0.01</v>
      </c>
      <c r="P170" s="146">
        <v>0</v>
      </c>
      <c r="Q170" s="146">
        <f t="shared" si="5"/>
        <v>0</v>
      </c>
      <c r="R170" s="147" t="s">
        <v>285</v>
      </c>
      <c r="S170" s="147" t="s">
        <v>132</v>
      </c>
      <c r="T170" s="147" t="s">
        <v>132</v>
      </c>
      <c r="U170" s="147">
        <v>0</v>
      </c>
      <c r="V170" s="147">
        <f t="shared" si="6"/>
        <v>0</v>
      </c>
      <c r="W170" s="147"/>
      <c r="X170" s="147" t="s">
        <v>286</v>
      </c>
      <c r="Y170" s="147" t="s">
        <v>127</v>
      </c>
      <c r="Z170" s="143"/>
      <c r="AA170" s="143"/>
      <c r="AB170" s="143"/>
      <c r="AC170" s="143"/>
      <c r="AD170" s="143"/>
      <c r="AE170" s="143"/>
      <c r="AF170" s="143"/>
      <c r="AG170" s="143" t="s">
        <v>287</v>
      </c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  <c r="AU170" s="143"/>
      <c r="AV170" s="143"/>
      <c r="AW170" s="143"/>
      <c r="AX170" s="143"/>
      <c r="AY170" s="143"/>
      <c r="AZ170" s="143"/>
      <c r="BA170" s="143"/>
      <c r="BB170" s="143"/>
      <c r="BC170" s="143"/>
      <c r="BD170" s="143"/>
      <c r="BE170" s="143"/>
      <c r="BF170" s="143"/>
      <c r="BG170" s="143"/>
      <c r="BH170" s="143"/>
    </row>
    <row r="171" spans="1:60" outlineLevel="1" x14ac:dyDescent="0.2">
      <c r="A171" s="198">
        <v>42</v>
      </c>
      <c r="B171" s="167" t="s">
        <v>290</v>
      </c>
      <c r="C171" s="168" t="s">
        <v>291</v>
      </c>
      <c r="D171" s="169" t="s">
        <v>0</v>
      </c>
      <c r="E171" s="207"/>
      <c r="F171" s="171"/>
      <c r="G171" s="206">
        <f t="shared" si="0"/>
        <v>0</v>
      </c>
      <c r="H171" s="148"/>
      <c r="I171" s="147">
        <f t="shared" si="1"/>
        <v>0</v>
      </c>
      <c r="J171" s="148"/>
      <c r="K171" s="147">
        <f t="shared" si="2"/>
        <v>0</v>
      </c>
      <c r="L171" s="147">
        <v>21</v>
      </c>
      <c r="M171" s="147">
        <f t="shared" si="3"/>
        <v>0</v>
      </c>
      <c r="N171" s="146">
        <v>0</v>
      </c>
      <c r="O171" s="146">
        <f t="shared" si="4"/>
        <v>0</v>
      </c>
      <c r="P171" s="146">
        <v>0</v>
      </c>
      <c r="Q171" s="146">
        <f t="shared" si="5"/>
        <v>0</v>
      </c>
      <c r="R171" s="147"/>
      <c r="S171" s="147" t="s">
        <v>132</v>
      </c>
      <c r="T171" s="147" t="s">
        <v>132</v>
      </c>
      <c r="U171" s="147">
        <v>0</v>
      </c>
      <c r="V171" s="147">
        <f t="shared" si="6"/>
        <v>0</v>
      </c>
      <c r="W171" s="147"/>
      <c r="X171" s="147" t="s">
        <v>256</v>
      </c>
      <c r="Y171" s="147" t="s">
        <v>127</v>
      </c>
      <c r="Z171" s="143"/>
      <c r="AA171" s="143"/>
      <c r="AB171" s="143"/>
      <c r="AC171" s="143"/>
      <c r="AD171" s="143"/>
      <c r="AE171" s="143"/>
      <c r="AF171" s="143"/>
      <c r="AG171" s="143" t="s">
        <v>257</v>
      </c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  <c r="AU171" s="143"/>
      <c r="AV171" s="143"/>
      <c r="AW171" s="143"/>
      <c r="AX171" s="143"/>
      <c r="AY171" s="143"/>
      <c r="AZ171" s="143"/>
      <c r="BA171" s="143"/>
      <c r="BB171" s="143"/>
      <c r="BC171" s="143"/>
      <c r="BD171" s="143"/>
      <c r="BE171" s="143"/>
      <c r="BF171" s="143"/>
      <c r="BG171" s="143"/>
      <c r="BH171" s="143"/>
    </row>
    <row r="172" spans="1:60" x14ac:dyDescent="0.2">
      <c r="A172" s="196" t="s">
        <v>119</v>
      </c>
      <c r="B172" s="151" t="s">
        <v>74</v>
      </c>
      <c r="C172" s="163" t="s">
        <v>75</v>
      </c>
      <c r="D172" s="152"/>
      <c r="E172" s="153"/>
      <c r="F172" s="154"/>
      <c r="G172" s="197">
        <f>SUMIF(AG173:AG179,"&lt;&gt;NOR",G173:G179)</f>
        <v>0</v>
      </c>
      <c r="H172" s="150"/>
      <c r="I172" s="150">
        <f>SUM(I173:I179)</f>
        <v>0</v>
      </c>
      <c r="J172" s="150"/>
      <c r="K172" s="150">
        <f>SUM(K173:K179)</f>
        <v>0</v>
      </c>
      <c r="L172" s="150"/>
      <c r="M172" s="150">
        <f>SUM(M173:M179)</f>
        <v>0</v>
      </c>
      <c r="N172" s="149"/>
      <c r="O172" s="149">
        <f>SUM(O173:O179)</f>
        <v>0</v>
      </c>
      <c r="P172" s="149"/>
      <c r="Q172" s="149">
        <f>SUM(Q173:Q179)</f>
        <v>0.09</v>
      </c>
      <c r="R172" s="150"/>
      <c r="S172" s="150"/>
      <c r="T172" s="150"/>
      <c r="U172" s="150"/>
      <c r="V172" s="150">
        <f>SUM(V173:V179)</f>
        <v>0.85</v>
      </c>
      <c r="W172" s="150"/>
      <c r="X172" s="150"/>
      <c r="Y172" s="150"/>
      <c r="AG172" t="s">
        <v>120</v>
      </c>
    </row>
    <row r="173" spans="1:60" outlineLevel="1" x14ac:dyDescent="0.2">
      <c r="A173" s="200">
        <v>43</v>
      </c>
      <c r="B173" s="155" t="s">
        <v>292</v>
      </c>
      <c r="C173" s="165" t="s">
        <v>293</v>
      </c>
      <c r="D173" s="156" t="s">
        <v>131</v>
      </c>
      <c r="E173" s="157">
        <v>5.1686500000000004</v>
      </c>
      <c r="F173" s="158"/>
      <c r="G173" s="201">
        <f>ROUND(E173*F173,2)</f>
        <v>0</v>
      </c>
      <c r="H173" s="148"/>
      <c r="I173" s="147">
        <f>ROUND(E173*H173,2)</f>
        <v>0</v>
      </c>
      <c r="J173" s="148"/>
      <c r="K173" s="147">
        <f>ROUND(E173*J173,2)</f>
        <v>0</v>
      </c>
      <c r="L173" s="147">
        <v>21</v>
      </c>
      <c r="M173" s="147">
        <f>G173*(1+L173/100)</f>
        <v>0</v>
      </c>
      <c r="N173" s="146">
        <v>0</v>
      </c>
      <c r="O173" s="146">
        <f>ROUND(E173*N173,2)</f>
        <v>0</v>
      </c>
      <c r="P173" s="146">
        <v>1.695E-2</v>
      </c>
      <c r="Q173" s="146">
        <f>ROUND(E173*P173,2)</f>
        <v>0.09</v>
      </c>
      <c r="R173" s="147"/>
      <c r="S173" s="147" t="s">
        <v>132</v>
      </c>
      <c r="T173" s="147" t="s">
        <v>132</v>
      </c>
      <c r="U173" s="147">
        <v>0.16400000000000001</v>
      </c>
      <c r="V173" s="147">
        <f>ROUND(E173*U173,2)</f>
        <v>0.85</v>
      </c>
      <c r="W173" s="147"/>
      <c r="X173" s="147" t="s">
        <v>126</v>
      </c>
      <c r="Y173" s="147" t="s">
        <v>127</v>
      </c>
      <c r="Z173" s="143"/>
      <c r="AA173" s="143"/>
      <c r="AB173" s="143"/>
      <c r="AC173" s="143"/>
      <c r="AD173" s="143"/>
      <c r="AE173" s="143"/>
      <c r="AF173" s="143"/>
      <c r="AG173" s="143" t="s">
        <v>128</v>
      </c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  <c r="AU173" s="143"/>
      <c r="AV173" s="143"/>
      <c r="AW173" s="143"/>
      <c r="AX173" s="143"/>
      <c r="AY173" s="143"/>
      <c r="AZ173" s="143"/>
      <c r="BA173" s="143"/>
      <c r="BB173" s="143"/>
      <c r="BC173" s="143"/>
      <c r="BD173" s="143"/>
      <c r="BE173" s="143"/>
      <c r="BF173" s="143"/>
      <c r="BG173" s="143"/>
      <c r="BH173" s="143"/>
    </row>
    <row r="174" spans="1:60" outlineLevel="2" x14ac:dyDescent="0.2">
      <c r="A174" s="202"/>
      <c r="B174" s="167"/>
      <c r="C174" s="203" t="s">
        <v>133</v>
      </c>
      <c r="D174" s="204"/>
      <c r="E174" s="205">
        <v>8.3206500000000005</v>
      </c>
      <c r="F174" s="172"/>
      <c r="G174" s="206"/>
      <c r="H174" s="147"/>
      <c r="I174" s="147"/>
      <c r="J174" s="147"/>
      <c r="K174" s="147"/>
      <c r="L174" s="147"/>
      <c r="M174" s="147"/>
      <c r="N174" s="146"/>
      <c r="O174" s="146"/>
      <c r="P174" s="146"/>
      <c r="Q174" s="146"/>
      <c r="R174" s="147"/>
      <c r="S174" s="147"/>
      <c r="T174" s="147"/>
      <c r="U174" s="147"/>
      <c r="V174" s="147"/>
      <c r="W174" s="147"/>
      <c r="X174" s="147"/>
      <c r="Y174" s="147"/>
      <c r="Z174" s="143"/>
      <c r="AA174" s="143"/>
      <c r="AB174" s="143"/>
      <c r="AC174" s="143"/>
      <c r="AD174" s="143"/>
      <c r="AE174" s="143"/>
      <c r="AF174" s="143"/>
      <c r="AG174" s="143" t="s">
        <v>134</v>
      </c>
      <c r="AH174" s="143">
        <v>0</v>
      </c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  <c r="AU174" s="143"/>
      <c r="AV174" s="143"/>
      <c r="AW174" s="143"/>
      <c r="AX174" s="143"/>
      <c r="AY174" s="143"/>
      <c r="AZ174" s="143"/>
      <c r="BA174" s="143"/>
      <c r="BB174" s="143"/>
      <c r="BC174" s="143"/>
      <c r="BD174" s="143"/>
      <c r="BE174" s="143"/>
      <c r="BF174" s="143"/>
      <c r="BG174" s="143"/>
      <c r="BH174" s="143"/>
    </row>
    <row r="175" spans="1:60" outlineLevel="3" x14ac:dyDescent="0.2">
      <c r="A175" s="202"/>
      <c r="B175" s="167"/>
      <c r="C175" s="203" t="s">
        <v>135</v>
      </c>
      <c r="D175" s="204"/>
      <c r="E175" s="205">
        <v>-3.1520000000000001</v>
      </c>
      <c r="F175" s="172"/>
      <c r="G175" s="206"/>
      <c r="H175" s="147"/>
      <c r="I175" s="147"/>
      <c r="J175" s="147"/>
      <c r="K175" s="147"/>
      <c r="L175" s="147"/>
      <c r="M175" s="147"/>
      <c r="N175" s="146"/>
      <c r="O175" s="146"/>
      <c r="P175" s="146"/>
      <c r="Q175" s="146"/>
      <c r="R175" s="147"/>
      <c r="S175" s="147"/>
      <c r="T175" s="147"/>
      <c r="U175" s="147"/>
      <c r="V175" s="147"/>
      <c r="W175" s="147"/>
      <c r="X175" s="147"/>
      <c r="Y175" s="147"/>
      <c r="Z175" s="143"/>
      <c r="AA175" s="143"/>
      <c r="AB175" s="143"/>
      <c r="AC175" s="143"/>
      <c r="AD175" s="143"/>
      <c r="AE175" s="143"/>
      <c r="AF175" s="143"/>
      <c r="AG175" s="143" t="s">
        <v>134</v>
      </c>
      <c r="AH175" s="143">
        <v>0</v>
      </c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  <c r="AU175" s="143"/>
      <c r="AV175" s="143"/>
      <c r="AW175" s="143"/>
      <c r="AX175" s="143"/>
      <c r="AY175" s="143"/>
      <c r="AZ175" s="143"/>
      <c r="BA175" s="143"/>
      <c r="BB175" s="143"/>
      <c r="BC175" s="143"/>
      <c r="BD175" s="143"/>
      <c r="BE175" s="143"/>
      <c r="BF175" s="143"/>
      <c r="BG175" s="143"/>
      <c r="BH175" s="143"/>
    </row>
    <row r="176" spans="1:60" ht="22.5" outlineLevel="1" x14ac:dyDescent="0.2">
      <c r="A176" s="200">
        <v>44</v>
      </c>
      <c r="B176" s="155" t="s">
        <v>294</v>
      </c>
      <c r="C176" s="165" t="s">
        <v>295</v>
      </c>
      <c r="D176" s="156" t="s">
        <v>174</v>
      </c>
      <c r="E176" s="157">
        <v>2</v>
      </c>
      <c r="F176" s="158"/>
      <c r="G176" s="201">
        <f>ROUND(E176*F176,2)</f>
        <v>0</v>
      </c>
      <c r="H176" s="148"/>
      <c r="I176" s="147">
        <f>ROUND(E176*H176,2)</f>
        <v>0</v>
      </c>
      <c r="J176" s="148"/>
      <c r="K176" s="147">
        <f>ROUND(E176*J176,2)</f>
        <v>0</v>
      </c>
      <c r="L176" s="147">
        <v>21</v>
      </c>
      <c r="M176" s="147">
        <f>G176*(1+L176/100)</f>
        <v>0</v>
      </c>
      <c r="N176" s="146">
        <v>0</v>
      </c>
      <c r="O176" s="146">
        <f>ROUND(E176*N176,2)</f>
        <v>0</v>
      </c>
      <c r="P176" s="146">
        <v>0</v>
      </c>
      <c r="Q176" s="146">
        <f>ROUND(E176*P176,2)</f>
        <v>0</v>
      </c>
      <c r="R176" s="147"/>
      <c r="S176" s="147" t="s">
        <v>124</v>
      </c>
      <c r="T176" s="147" t="s">
        <v>125</v>
      </c>
      <c r="U176" s="147">
        <v>0</v>
      </c>
      <c r="V176" s="147">
        <f>ROUND(E176*U176,2)</f>
        <v>0</v>
      </c>
      <c r="W176" s="147"/>
      <c r="X176" s="147" t="s">
        <v>126</v>
      </c>
      <c r="Y176" s="147" t="s">
        <v>127</v>
      </c>
      <c r="Z176" s="143"/>
      <c r="AA176" s="143"/>
      <c r="AB176" s="143"/>
      <c r="AC176" s="143"/>
      <c r="AD176" s="143"/>
      <c r="AE176" s="143"/>
      <c r="AF176" s="143"/>
      <c r="AG176" s="143" t="s">
        <v>128</v>
      </c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  <c r="AU176" s="143"/>
      <c r="AV176" s="143"/>
      <c r="AW176" s="143"/>
      <c r="AX176" s="143"/>
      <c r="AY176" s="143"/>
      <c r="AZ176" s="143"/>
      <c r="BA176" s="143"/>
      <c r="BB176" s="143"/>
      <c r="BC176" s="143"/>
      <c r="BD176" s="143"/>
      <c r="BE176" s="143"/>
      <c r="BF176" s="143"/>
      <c r="BG176" s="143"/>
      <c r="BH176" s="143"/>
    </row>
    <row r="177" spans="1:60" ht="22.5" outlineLevel="1" x14ac:dyDescent="0.2">
      <c r="A177" s="208">
        <v>45</v>
      </c>
      <c r="B177" s="173"/>
      <c r="C177" s="181" t="s">
        <v>363</v>
      </c>
      <c r="D177" s="176" t="s">
        <v>174</v>
      </c>
      <c r="E177" s="170">
        <v>1</v>
      </c>
      <c r="F177" s="179"/>
      <c r="G177" s="201">
        <f>ROUND(E177*F177,2)</f>
        <v>0</v>
      </c>
      <c r="H177" s="148"/>
      <c r="I177" s="147"/>
      <c r="J177" s="148"/>
      <c r="K177" s="147"/>
      <c r="L177" s="147"/>
      <c r="M177" s="147"/>
      <c r="N177" s="146"/>
      <c r="O177" s="146"/>
      <c r="P177" s="146"/>
      <c r="Q177" s="146"/>
      <c r="R177" s="147"/>
      <c r="S177" s="147"/>
      <c r="T177" s="147"/>
      <c r="U177" s="147"/>
      <c r="V177" s="147"/>
      <c r="W177" s="147"/>
      <c r="X177" s="147"/>
      <c r="Y177" s="147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  <c r="AU177" s="143"/>
      <c r="AV177" s="143"/>
      <c r="AW177" s="143"/>
      <c r="AX177" s="143"/>
      <c r="AY177" s="143"/>
      <c r="AZ177" s="143"/>
      <c r="BA177" s="143"/>
      <c r="BB177" s="143"/>
      <c r="BC177" s="143"/>
      <c r="BD177" s="143"/>
      <c r="BE177" s="143"/>
      <c r="BF177" s="143"/>
      <c r="BG177" s="143"/>
      <c r="BH177" s="143"/>
    </row>
    <row r="178" spans="1:60" ht="22.5" outlineLevel="1" x14ac:dyDescent="0.2">
      <c r="A178" s="208">
        <v>46</v>
      </c>
      <c r="B178" s="174"/>
      <c r="C178" s="175" t="s">
        <v>364</v>
      </c>
      <c r="D178" s="169" t="s">
        <v>174</v>
      </c>
      <c r="E178" s="180">
        <v>1</v>
      </c>
      <c r="F178" s="178"/>
      <c r="G178" s="201">
        <f>ROUND(E178*F178,2)</f>
        <v>0</v>
      </c>
      <c r="H178" s="148"/>
      <c r="I178" s="147"/>
      <c r="J178" s="148"/>
      <c r="K178" s="147"/>
      <c r="L178" s="147"/>
      <c r="M178" s="147"/>
      <c r="N178" s="146"/>
      <c r="O178" s="146"/>
      <c r="P178" s="146"/>
      <c r="Q178" s="146"/>
      <c r="R178" s="147"/>
      <c r="S178" s="147"/>
      <c r="T178" s="147"/>
      <c r="U178" s="147"/>
      <c r="V178" s="147"/>
      <c r="W178" s="147"/>
      <c r="X178" s="147"/>
      <c r="Y178" s="147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  <c r="AU178" s="143"/>
      <c r="AV178" s="143"/>
      <c r="AW178" s="143"/>
      <c r="AX178" s="143"/>
      <c r="AY178" s="143"/>
      <c r="AZ178" s="143"/>
      <c r="BA178" s="143"/>
      <c r="BB178" s="143"/>
      <c r="BC178" s="143"/>
      <c r="BD178" s="143"/>
      <c r="BE178" s="143"/>
      <c r="BF178" s="143"/>
      <c r="BG178" s="143"/>
      <c r="BH178" s="143"/>
    </row>
    <row r="179" spans="1:60" outlineLevel="1" x14ac:dyDescent="0.2">
      <c r="A179" s="202">
        <v>47</v>
      </c>
      <c r="B179" s="167" t="s">
        <v>296</v>
      </c>
      <c r="C179" s="168" t="s">
        <v>297</v>
      </c>
      <c r="D179" s="176" t="s">
        <v>0</v>
      </c>
      <c r="E179" s="177"/>
      <c r="F179" s="171"/>
      <c r="G179" s="206">
        <f>ROUND(E179*F179,2)</f>
        <v>0</v>
      </c>
      <c r="H179" s="148"/>
      <c r="I179" s="147">
        <f>ROUND(E179*H179,2)</f>
        <v>0</v>
      </c>
      <c r="J179" s="148"/>
      <c r="K179" s="147">
        <f>ROUND(E179*J179,2)</f>
        <v>0</v>
      </c>
      <c r="L179" s="147">
        <v>21</v>
      </c>
      <c r="M179" s="147">
        <f>G179*(1+L179/100)</f>
        <v>0</v>
      </c>
      <c r="N179" s="146">
        <v>0</v>
      </c>
      <c r="O179" s="146">
        <f>ROUND(E179*N179,2)</f>
        <v>0</v>
      </c>
      <c r="P179" s="146">
        <v>0</v>
      </c>
      <c r="Q179" s="146">
        <f>ROUND(E179*P179,2)</f>
        <v>0</v>
      </c>
      <c r="R179" s="147"/>
      <c r="S179" s="147" t="s">
        <v>132</v>
      </c>
      <c r="T179" s="147" t="s">
        <v>132</v>
      </c>
      <c r="U179" s="147">
        <v>0</v>
      </c>
      <c r="V179" s="147">
        <f>ROUND(E179*U179,2)</f>
        <v>0</v>
      </c>
      <c r="W179" s="147"/>
      <c r="X179" s="147" t="s">
        <v>256</v>
      </c>
      <c r="Y179" s="147" t="s">
        <v>127</v>
      </c>
      <c r="Z179" s="182"/>
      <c r="AA179" s="143"/>
      <c r="AB179" s="143"/>
      <c r="AC179" s="143"/>
      <c r="AD179" s="143"/>
      <c r="AE179" s="143"/>
      <c r="AF179" s="143"/>
      <c r="AG179" s="143" t="s">
        <v>257</v>
      </c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  <c r="AU179" s="143"/>
      <c r="AV179" s="143"/>
      <c r="AW179" s="143"/>
      <c r="AX179" s="143"/>
      <c r="AY179" s="143"/>
      <c r="AZ179" s="143"/>
      <c r="BA179" s="143"/>
      <c r="BB179" s="143"/>
      <c r="BC179" s="143"/>
      <c r="BD179" s="143"/>
      <c r="BE179" s="143"/>
      <c r="BF179" s="143"/>
      <c r="BG179" s="143"/>
      <c r="BH179" s="143"/>
    </row>
    <row r="180" spans="1:60" x14ac:dyDescent="0.2">
      <c r="A180" s="196" t="s">
        <v>119</v>
      </c>
      <c r="B180" s="151" t="s">
        <v>76</v>
      </c>
      <c r="C180" s="163" t="s">
        <v>77</v>
      </c>
      <c r="D180" s="152"/>
      <c r="E180" s="153"/>
      <c r="F180" s="154"/>
      <c r="G180" s="197">
        <f>SUMIF(AG181:AG185,"&lt;&gt;NOR",G181:G185)</f>
        <v>0</v>
      </c>
      <c r="H180" s="150"/>
      <c r="I180" s="150">
        <f>SUM(I181:I185)</f>
        <v>0</v>
      </c>
      <c r="J180" s="150"/>
      <c r="K180" s="150">
        <f>SUM(K181:K185)</f>
        <v>0</v>
      </c>
      <c r="L180" s="150"/>
      <c r="M180" s="150">
        <f>SUM(M181:M185)</f>
        <v>0</v>
      </c>
      <c r="N180" s="149"/>
      <c r="O180" s="149">
        <f>SUM(O181:O185)</f>
        <v>0</v>
      </c>
      <c r="P180" s="149"/>
      <c r="Q180" s="149">
        <f>SUM(Q181:Q185)</f>
        <v>0</v>
      </c>
      <c r="R180" s="150"/>
      <c r="S180" s="150"/>
      <c r="T180" s="150"/>
      <c r="U180" s="150"/>
      <c r="V180" s="150">
        <f>SUM(V181:V185)</f>
        <v>0</v>
      </c>
      <c r="W180" s="150"/>
      <c r="X180" s="150"/>
      <c r="Y180" s="150"/>
      <c r="AG180" t="s">
        <v>120</v>
      </c>
    </row>
    <row r="181" spans="1:60" outlineLevel="1" x14ac:dyDescent="0.2">
      <c r="A181" s="200">
        <v>48</v>
      </c>
      <c r="B181" s="155" t="s">
        <v>298</v>
      </c>
      <c r="C181" s="165" t="s">
        <v>299</v>
      </c>
      <c r="D181" s="156" t="s">
        <v>148</v>
      </c>
      <c r="E181" s="157">
        <v>5.3550000000000004</v>
      </c>
      <c r="F181" s="158"/>
      <c r="G181" s="201">
        <f>ROUND(E181*F181,2)</f>
        <v>0</v>
      </c>
      <c r="H181" s="148"/>
      <c r="I181" s="147">
        <f>ROUND(E181*H181,2)</f>
        <v>0</v>
      </c>
      <c r="J181" s="148"/>
      <c r="K181" s="147">
        <f>ROUND(E181*J181,2)</f>
        <v>0</v>
      </c>
      <c r="L181" s="147">
        <v>21</v>
      </c>
      <c r="M181" s="147">
        <f>G181*(1+L181/100)</f>
        <v>0</v>
      </c>
      <c r="N181" s="146">
        <v>0</v>
      </c>
      <c r="O181" s="146">
        <f>ROUND(E181*N181,2)</f>
        <v>0</v>
      </c>
      <c r="P181" s="146">
        <v>0</v>
      </c>
      <c r="Q181" s="146">
        <f>ROUND(E181*P181,2)</f>
        <v>0</v>
      </c>
      <c r="R181" s="147"/>
      <c r="S181" s="147" t="s">
        <v>124</v>
      </c>
      <c r="T181" s="147" t="s">
        <v>125</v>
      </c>
      <c r="U181" s="147">
        <v>0</v>
      </c>
      <c r="V181" s="147">
        <f>ROUND(E181*U181,2)</f>
        <v>0</v>
      </c>
      <c r="W181" s="147"/>
      <c r="X181" s="147" t="s">
        <v>126</v>
      </c>
      <c r="Y181" s="147" t="s">
        <v>127</v>
      </c>
      <c r="Z181" s="143"/>
      <c r="AA181" s="143"/>
      <c r="AB181" s="143"/>
      <c r="AC181" s="143"/>
      <c r="AD181" s="143"/>
      <c r="AE181" s="143"/>
      <c r="AF181" s="143"/>
      <c r="AG181" s="143" t="s">
        <v>159</v>
      </c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  <c r="AU181" s="143"/>
      <c r="AV181" s="143"/>
      <c r="AW181" s="143"/>
      <c r="AX181" s="143"/>
      <c r="AY181" s="143"/>
      <c r="AZ181" s="143"/>
      <c r="BA181" s="143"/>
      <c r="BB181" s="143"/>
      <c r="BC181" s="143"/>
      <c r="BD181" s="143"/>
      <c r="BE181" s="143"/>
      <c r="BF181" s="143"/>
      <c r="BG181" s="143"/>
      <c r="BH181" s="143"/>
    </row>
    <row r="182" spans="1:60" outlineLevel="2" x14ac:dyDescent="0.2">
      <c r="A182" s="202"/>
      <c r="B182" s="167"/>
      <c r="C182" s="203" t="s">
        <v>141</v>
      </c>
      <c r="D182" s="204"/>
      <c r="E182" s="205"/>
      <c r="F182" s="172"/>
      <c r="G182" s="206"/>
      <c r="H182" s="147"/>
      <c r="I182" s="147"/>
      <c r="J182" s="147"/>
      <c r="K182" s="147"/>
      <c r="L182" s="147"/>
      <c r="M182" s="147"/>
      <c r="N182" s="146"/>
      <c r="O182" s="146"/>
      <c r="P182" s="146"/>
      <c r="Q182" s="146"/>
      <c r="R182" s="147"/>
      <c r="S182" s="147"/>
      <c r="T182" s="147"/>
      <c r="U182" s="147"/>
      <c r="V182" s="147"/>
      <c r="W182" s="147"/>
      <c r="X182" s="147"/>
      <c r="Y182" s="147"/>
      <c r="Z182" s="143"/>
      <c r="AA182" s="143"/>
      <c r="AB182" s="143"/>
      <c r="AC182" s="143"/>
      <c r="AD182" s="143"/>
      <c r="AE182" s="143"/>
      <c r="AF182" s="143"/>
      <c r="AG182" s="143" t="s">
        <v>134</v>
      </c>
      <c r="AH182" s="143">
        <v>0</v>
      </c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  <c r="AU182" s="143"/>
      <c r="AV182" s="143"/>
      <c r="AW182" s="143"/>
      <c r="AX182" s="143"/>
      <c r="AY182" s="143"/>
      <c r="AZ182" s="143"/>
      <c r="BA182" s="143"/>
      <c r="BB182" s="143"/>
      <c r="BC182" s="143"/>
      <c r="BD182" s="143"/>
      <c r="BE182" s="143"/>
      <c r="BF182" s="143"/>
      <c r="BG182" s="143"/>
      <c r="BH182" s="143"/>
    </row>
    <row r="183" spans="1:60" outlineLevel="3" x14ac:dyDescent="0.2">
      <c r="A183" s="202"/>
      <c r="B183" s="167"/>
      <c r="C183" s="203" t="s">
        <v>300</v>
      </c>
      <c r="D183" s="204"/>
      <c r="E183" s="205">
        <v>3.4449999999999998</v>
      </c>
      <c r="F183" s="172"/>
      <c r="G183" s="206"/>
      <c r="H183" s="147"/>
      <c r="I183" s="147"/>
      <c r="J183" s="147"/>
      <c r="K183" s="147"/>
      <c r="L183" s="147"/>
      <c r="M183" s="147"/>
      <c r="N183" s="146"/>
      <c r="O183" s="146"/>
      <c r="P183" s="146"/>
      <c r="Q183" s="146"/>
      <c r="R183" s="147"/>
      <c r="S183" s="147"/>
      <c r="T183" s="147"/>
      <c r="U183" s="147"/>
      <c r="V183" s="147"/>
      <c r="W183" s="147"/>
      <c r="X183" s="147"/>
      <c r="Y183" s="147"/>
      <c r="Z183" s="143"/>
      <c r="AA183" s="143"/>
      <c r="AB183" s="143"/>
      <c r="AC183" s="143"/>
      <c r="AD183" s="143"/>
      <c r="AE183" s="143"/>
      <c r="AF183" s="143"/>
      <c r="AG183" s="143" t="s">
        <v>134</v>
      </c>
      <c r="AH183" s="143">
        <v>0</v>
      </c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  <c r="AU183" s="143"/>
      <c r="AV183" s="143"/>
      <c r="AW183" s="143"/>
      <c r="AX183" s="143"/>
      <c r="AY183" s="143"/>
      <c r="AZ183" s="143"/>
      <c r="BA183" s="143"/>
      <c r="BB183" s="143"/>
      <c r="BC183" s="143"/>
      <c r="BD183" s="143"/>
      <c r="BE183" s="143"/>
      <c r="BF183" s="143"/>
      <c r="BG183" s="143"/>
      <c r="BH183" s="143"/>
    </row>
    <row r="184" spans="1:60" outlineLevel="3" x14ac:dyDescent="0.2">
      <c r="A184" s="202"/>
      <c r="B184" s="167"/>
      <c r="C184" s="203" t="s">
        <v>143</v>
      </c>
      <c r="D184" s="204"/>
      <c r="E184" s="205"/>
      <c r="F184" s="172"/>
      <c r="G184" s="206"/>
      <c r="H184" s="147"/>
      <c r="I184" s="147"/>
      <c r="J184" s="147"/>
      <c r="K184" s="147"/>
      <c r="L184" s="147"/>
      <c r="M184" s="147"/>
      <c r="N184" s="146"/>
      <c r="O184" s="146"/>
      <c r="P184" s="146"/>
      <c r="Q184" s="146"/>
      <c r="R184" s="147"/>
      <c r="S184" s="147"/>
      <c r="T184" s="147"/>
      <c r="U184" s="147"/>
      <c r="V184" s="147"/>
      <c r="W184" s="147"/>
      <c r="X184" s="147"/>
      <c r="Y184" s="147"/>
      <c r="Z184" s="143"/>
      <c r="AA184" s="143"/>
      <c r="AB184" s="143"/>
      <c r="AC184" s="143"/>
      <c r="AD184" s="143"/>
      <c r="AE184" s="143"/>
      <c r="AF184" s="143"/>
      <c r="AG184" s="143" t="s">
        <v>134</v>
      </c>
      <c r="AH184" s="143">
        <v>0</v>
      </c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  <c r="AU184" s="143"/>
      <c r="AV184" s="143"/>
      <c r="AW184" s="143"/>
      <c r="AX184" s="143"/>
      <c r="AY184" s="143"/>
      <c r="AZ184" s="143"/>
      <c r="BA184" s="143"/>
      <c r="BB184" s="143"/>
      <c r="BC184" s="143"/>
      <c r="BD184" s="143"/>
      <c r="BE184" s="143"/>
      <c r="BF184" s="143"/>
      <c r="BG184" s="143"/>
      <c r="BH184" s="143"/>
    </row>
    <row r="185" spans="1:60" outlineLevel="3" x14ac:dyDescent="0.2">
      <c r="A185" s="202"/>
      <c r="B185" s="167"/>
      <c r="C185" s="203" t="s">
        <v>301</v>
      </c>
      <c r="D185" s="204"/>
      <c r="E185" s="205">
        <v>1.91</v>
      </c>
      <c r="F185" s="172"/>
      <c r="G185" s="206"/>
      <c r="H185" s="147"/>
      <c r="I185" s="147"/>
      <c r="J185" s="147"/>
      <c r="K185" s="147"/>
      <c r="L185" s="147"/>
      <c r="M185" s="147"/>
      <c r="N185" s="146"/>
      <c r="O185" s="146"/>
      <c r="P185" s="146"/>
      <c r="Q185" s="146"/>
      <c r="R185" s="147"/>
      <c r="S185" s="147"/>
      <c r="T185" s="147"/>
      <c r="U185" s="147"/>
      <c r="V185" s="147"/>
      <c r="W185" s="147"/>
      <c r="X185" s="147"/>
      <c r="Y185" s="147"/>
      <c r="Z185" s="143"/>
      <c r="AA185" s="143"/>
      <c r="AB185" s="143"/>
      <c r="AC185" s="143"/>
      <c r="AD185" s="143"/>
      <c r="AE185" s="143"/>
      <c r="AF185" s="143"/>
      <c r="AG185" s="143" t="s">
        <v>134</v>
      </c>
      <c r="AH185" s="143">
        <v>0</v>
      </c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  <c r="AU185" s="143"/>
      <c r="AV185" s="143"/>
      <c r="AW185" s="143"/>
      <c r="AX185" s="143"/>
      <c r="AY185" s="143"/>
      <c r="AZ185" s="143"/>
      <c r="BA185" s="143"/>
      <c r="BB185" s="143"/>
      <c r="BC185" s="143"/>
      <c r="BD185" s="143"/>
      <c r="BE185" s="143"/>
      <c r="BF185" s="143"/>
      <c r="BG185" s="143"/>
      <c r="BH185" s="143"/>
    </row>
    <row r="186" spans="1:60" x14ac:dyDescent="0.2">
      <c r="A186" s="196" t="s">
        <v>119</v>
      </c>
      <c r="B186" s="151" t="s">
        <v>78</v>
      </c>
      <c r="C186" s="163" t="s">
        <v>79</v>
      </c>
      <c r="D186" s="152"/>
      <c r="E186" s="153"/>
      <c r="F186" s="154"/>
      <c r="G186" s="197">
        <f>SUMIF(AG187:AG196,"&lt;&gt;NOR",G187:G196)</f>
        <v>0</v>
      </c>
      <c r="H186" s="150"/>
      <c r="I186" s="150">
        <f>SUM(I187:I196)</f>
        <v>0</v>
      </c>
      <c r="J186" s="150"/>
      <c r="K186" s="150">
        <f>SUM(K187:K196)</f>
        <v>0</v>
      </c>
      <c r="L186" s="150"/>
      <c r="M186" s="150">
        <f>SUM(M187:M196)</f>
        <v>0</v>
      </c>
      <c r="N186" s="149"/>
      <c r="O186" s="149">
        <f>SUM(O187:O196)</f>
        <v>0.47</v>
      </c>
      <c r="P186" s="149"/>
      <c r="Q186" s="149">
        <f>SUM(Q187:Q196)</f>
        <v>0</v>
      </c>
      <c r="R186" s="150"/>
      <c r="S186" s="150"/>
      <c r="T186" s="150"/>
      <c r="U186" s="150"/>
      <c r="V186" s="150">
        <f>SUM(V187:V196)</f>
        <v>17.880000000000003</v>
      </c>
      <c r="W186" s="150"/>
      <c r="X186" s="150"/>
      <c r="Y186" s="150"/>
      <c r="AG186" t="s">
        <v>120</v>
      </c>
    </row>
    <row r="187" spans="1:60" outlineLevel="1" x14ac:dyDescent="0.2">
      <c r="A187" s="198">
        <v>49</v>
      </c>
      <c r="B187" s="159" t="s">
        <v>302</v>
      </c>
      <c r="C187" s="164" t="s">
        <v>303</v>
      </c>
      <c r="D187" s="160" t="s">
        <v>131</v>
      </c>
      <c r="E187" s="161">
        <v>17.395</v>
      </c>
      <c r="F187" s="162"/>
      <c r="G187" s="199">
        <f>ROUND(E187*F187,2)</f>
        <v>0</v>
      </c>
      <c r="H187" s="148"/>
      <c r="I187" s="147">
        <f>ROUND(E187*H187,2)</f>
        <v>0</v>
      </c>
      <c r="J187" s="148"/>
      <c r="K187" s="147">
        <f>ROUND(E187*J187,2)</f>
        <v>0</v>
      </c>
      <c r="L187" s="147">
        <v>21</v>
      </c>
      <c r="M187" s="147">
        <f>G187*(1+L187/100)</f>
        <v>0</v>
      </c>
      <c r="N187" s="146">
        <v>2.1000000000000001E-4</v>
      </c>
      <c r="O187" s="146">
        <f>ROUND(E187*N187,2)</f>
        <v>0</v>
      </c>
      <c r="P187" s="146">
        <v>0</v>
      </c>
      <c r="Q187" s="146">
        <f>ROUND(E187*P187,2)</f>
        <v>0</v>
      </c>
      <c r="R187" s="147"/>
      <c r="S187" s="147" t="s">
        <v>132</v>
      </c>
      <c r="T187" s="147" t="s">
        <v>132</v>
      </c>
      <c r="U187" s="147">
        <v>0.05</v>
      </c>
      <c r="V187" s="147">
        <f>ROUND(E187*U187,2)</f>
        <v>0.87</v>
      </c>
      <c r="W187" s="147"/>
      <c r="X187" s="147" t="s">
        <v>126</v>
      </c>
      <c r="Y187" s="147" t="s">
        <v>127</v>
      </c>
      <c r="Z187" s="143"/>
      <c r="AA187" s="143"/>
      <c r="AB187" s="143"/>
      <c r="AC187" s="143"/>
      <c r="AD187" s="143"/>
      <c r="AE187" s="143"/>
      <c r="AF187" s="143"/>
      <c r="AG187" s="143" t="s">
        <v>260</v>
      </c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  <c r="AU187" s="143"/>
      <c r="AV187" s="143"/>
      <c r="AW187" s="143"/>
      <c r="AX187" s="143"/>
      <c r="AY187" s="143"/>
      <c r="AZ187" s="143"/>
      <c r="BA187" s="143"/>
      <c r="BB187" s="143"/>
      <c r="BC187" s="143"/>
      <c r="BD187" s="143"/>
      <c r="BE187" s="143"/>
      <c r="BF187" s="143"/>
      <c r="BG187" s="143"/>
      <c r="BH187" s="143"/>
    </row>
    <row r="188" spans="1:60" ht="22.5" outlineLevel="1" x14ac:dyDescent="0.2">
      <c r="A188" s="200">
        <v>50</v>
      </c>
      <c r="B188" s="155" t="s">
        <v>304</v>
      </c>
      <c r="C188" s="165" t="s">
        <v>305</v>
      </c>
      <c r="D188" s="156" t="s">
        <v>131</v>
      </c>
      <c r="E188" s="157">
        <v>17.395399999999999</v>
      </c>
      <c r="F188" s="158"/>
      <c r="G188" s="201">
        <f>ROUND(E188*F188,2)</f>
        <v>0</v>
      </c>
      <c r="H188" s="148"/>
      <c r="I188" s="147">
        <f>ROUND(E188*H188,2)</f>
        <v>0</v>
      </c>
      <c r="J188" s="148"/>
      <c r="K188" s="147">
        <f>ROUND(E188*J188,2)</f>
        <v>0</v>
      </c>
      <c r="L188" s="147">
        <v>21</v>
      </c>
      <c r="M188" s="147">
        <f>G188*(1+L188/100)</f>
        <v>0</v>
      </c>
      <c r="N188" s="146">
        <v>5.0400000000000002E-3</v>
      </c>
      <c r="O188" s="146">
        <f>ROUND(E188*N188,2)</f>
        <v>0.09</v>
      </c>
      <c r="P188" s="146">
        <v>0</v>
      </c>
      <c r="Q188" s="146">
        <f>ROUND(E188*P188,2)</f>
        <v>0</v>
      </c>
      <c r="R188" s="147"/>
      <c r="S188" s="147" t="s">
        <v>132</v>
      </c>
      <c r="T188" s="147" t="s">
        <v>132</v>
      </c>
      <c r="U188" s="147">
        <v>0.97799999999999998</v>
      </c>
      <c r="V188" s="147">
        <f>ROUND(E188*U188,2)</f>
        <v>17.010000000000002</v>
      </c>
      <c r="W188" s="147"/>
      <c r="X188" s="147" t="s">
        <v>126</v>
      </c>
      <c r="Y188" s="147" t="s">
        <v>127</v>
      </c>
      <c r="Z188" s="143"/>
      <c r="AA188" s="143"/>
      <c r="AB188" s="143"/>
      <c r="AC188" s="143"/>
      <c r="AD188" s="143"/>
      <c r="AE188" s="143"/>
      <c r="AF188" s="143"/>
      <c r="AG188" s="143" t="s">
        <v>260</v>
      </c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  <c r="AU188" s="143"/>
      <c r="AV188" s="143"/>
      <c r="AW188" s="143"/>
      <c r="AX188" s="143"/>
      <c r="AY188" s="143"/>
      <c r="AZ188" s="143"/>
      <c r="BA188" s="143"/>
      <c r="BB188" s="143"/>
      <c r="BC188" s="143"/>
      <c r="BD188" s="143"/>
      <c r="BE188" s="143"/>
      <c r="BF188" s="143"/>
      <c r="BG188" s="143"/>
      <c r="BH188" s="143"/>
    </row>
    <row r="189" spans="1:60" outlineLevel="2" x14ac:dyDescent="0.2">
      <c r="A189" s="202"/>
      <c r="B189" s="167"/>
      <c r="C189" s="203" t="s">
        <v>141</v>
      </c>
      <c r="D189" s="204"/>
      <c r="E189" s="205"/>
      <c r="F189" s="172"/>
      <c r="G189" s="206"/>
      <c r="H189" s="147"/>
      <c r="I189" s="147"/>
      <c r="J189" s="147"/>
      <c r="K189" s="147"/>
      <c r="L189" s="147"/>
      <c r="M189" s="147"/>
      <c r="N189" s="146"/>
      <c r="O189" s="146"/>
      <c r="P189" s="146"/>
      <c r="Q189" s="146"/>
      <c r="R189" s="147"/>
      <c r="S189" s="147"/>
      <c r="T189" s="147"/>
      <c r="U189" s="147"/>
      <c r="V189" s="147"/>
      <c r="W189" s="147"/>
      <c r="X189" s="147"/>
      <c r="Y189" s="147"/>
      <c r="Z189" s="143"/>
      <c r="AA189" s="143"/>
      <c r="AB189" s="143"/>
      <c r="AC189" s="143"/>
      <c r="AD189" s="143"/>
      <c r="AE189" s="143"/>
      <c r="AF189" s="143"/>
      <c r="AG189" s="143" t="s">
        <v>134</v>
      </c>
      <c r="AH189" s="143">
        <v>0</v>
      </c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  <c r="AU189" s="143"/>
      <c r="AV189" s="143"/>
      <c r="AW189" s="143"/>
      <c r="AX189" s="143"/>
      <c r="AY189" s="143"/>
      <c r="AZ189" s="143"/>
      <c r="BA189" s="143"/>
      <c r="BB189" s="143"/>
      <c r="BC189" s="143"/>
      <c r="BD189" s="143"/>
      <c r="BE189" s="143"/>
      <c r="BF189" s="143"/>
      <c r="BG189" s="143"/>
      <c r="BH189" s="143"/>
    </row>
    <row r="190" spans="1:60" outlineLevel="3" x14ac:dyDescent="0.2">
      <c r="A190" s="202"/>
      <c r="B190" s="167"/>
      <c r="C190" s="203" t="s">
        <v>142</v>
      </c>
      <c r="D190" s="204"/>
      <c r="E190" s="205">
        <v>8.8409999999999993</v>
      </c>
      <c r="F190" s="172"/>
      <c r="G190" s="206"/>
      <c r="H190" s="147"/>
      <c r="I190" s="147"/>
      <c r="J190" s="147"/>
      <c r="K190" s="147"/>
      <c r="L190" s="147"/>
      <c r="M190" s="147"/>
      <c r="N190" s="146"/>
      <c r="O190" s="146"/>
      <c r="P190" s="146"/>
      <c r="Q190" s="146"/>
      <c r="R190" s="147"/>
      <c r="S190" s="147"/>
      <c r="T190" s="147"/>
      <c r="U190" s="147"/>
      <c r="V190" s="147"/>
      <c r="W190" s="147"/>
      <c r="X190" s="147"/>
      <c r="Y190" s="147"/>
      <c r="Z190" s="143"/>
      <c r="AA190" s="143"/>
      <c r="AB190" s="143"/>
      <c r="AC190" s="143"/>
      <c r="AD190" s="143"/>
      <c r="AE190" s="143"/>
      <c r="AF190" s="143"/>
      <c r="AG190" s="143" t="s">
        <v>134</v>
      </c>
      <c r="AH190" s="143">
        <v>0</v>
      </c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  <c r="AU190" s="143"/>
      <c r="AV190" s="143"/>
      <c r="AW190" s="143"/>
      <c r="AX190" s="143"/>
      <c r="AY190" s="143"/>
      <c r="AZ190" s="143"/>
      <c r="BA190" s="143"/>
      <c r="BB190" s="143"/>
      <c r="BC190" s="143"/>
      <c r="BD190" s="143"/>
      <c r="BE190" s="143"/>
      <c r="BF190" s="143"/>
      <c r="BG190" s="143"/>
      <c r="BH190" s="143"/>
    </row>
    <row r="191" spans="1:60" outlineLevel="3" x14ac:dyDescent="0.2">
      <c r="A191" s="202"/>
      <c r="B191" s="167"/>
      <c r="C191" s="203" t="s">
        <v>143</v>
      </c>
      <c r="D191" s="204"/>
      <c r="E191" s="205"/>
      <c r="F191" s="172"/>
      <c r="G191" s="206"/>
      <c r="H191" s="147"/>
      <c r="I191" s="147"/>
      <c r="J191" s="147"/>
      <c r="K191" s="147"/>
      <c r="L191" s="147"/>
      <c r="M191" s="147"/>
      <c r="N191" s="146"/>
      <c r="O191" s="146"/>
      <c r="P191" s="146"/>
      <c r="Q191" s="146"/>
      <c r="R191" s="147"/>
      <c r="S191" s="147"/>
      <c r="T191" s="147"/>
      <c r="U191" s="147"/>
      <c r="V191" s="147"/>
      <c r="W191" s="147"/>
      <c r="X191" s="147"/>
      <c r="Y191" s="147"/>
      <c r="Z191" s="143"/>
      <c r="AA191" s="143"/>
      <c r="AB191" s="143"/>
      <c r="AC191" s="143"/>
      <c r="AD191" s="143"/>
      <c r="AE191" s="143"/>
      <c r="AF191" s="143"/>
      <c r="AG191" s="143" t="s">
        <v>134</v>
      </c>
      <c r="AH191" s="143">
        <v>0</v>
      </c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  <c r="AU191" s="143"/>
      <c r="AV191" s="143"/>
      <c r="AW191" s="143"/>
      <c r="AX191" s="143"/>
      <c r="AY191" s="143"/>
      <c r="AZ191" s="143"/>
      <c r="BA191" s="143"/>
      <c r="BB191" s="143"/>
      <c r="BC191" s="143"/>
      <c r="BD191" s="143"/>
      <c r="BE191" s="143"/>
      <c r="BF191" s="143"/>
      <c r="BG191" s="143"/>
      <c r="BH191" s="143"/>
    </row>
    <row r="192" spans="1:60" outlineLevel="3" x14ac:dyDescent="0.2">
      <c r="A192" s="202"/>
      <c r="B192" s="167"/>
      <c r="C192" s="203" t="s">
        <v>144</v>
      </c>
      <c r="D192" s="204"/>
      <c r="E192" s="205">
        <v>3.3210000000000002</v>
      </c>
      <c r="F192" s="172"/>
      <c r="G192" s="206"/>
      <c r="H192" s="147"/>
      <c r="I192" s="147"/>
      <c r="J192" s="147"/>
      <c r="K192" s="147"/>
      <c r="L192" s="147"/>
      <c r="M192" s="147"/>
      <c r="N192" s="146"/>
      <c r="O192" s="146"/>
      <c r="P192" s="146"/>
      <c r="Q192" s="146"/>
      <c r="R192" s="147"/>
      <c r="S192" s="147"/>
      <c r="T192" s="147"/>
      <c r="U192" s="147"/>
      <c r="V192" s="147"/>
      <c r="W192" s="147"/>
      <c r="X192" s="147"/>
      <c r="Y192" s="147"/>
      <c r="Z192" s="143"/>
      <c r="AA192" s="143"/>
      <c r="AB192" s="143"/>
      <c r="AC192" s="143"/>
      <c r="AD192" s="143"/>
      <c r="AE192" s="143"/>
      <c r="AF192" s="143"/>
      <c r="AG192" s="143" t="s">
        <v>134</v>
      </c>
      <c r="AH192" s="143">
        <v>0</v>
      </c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  <c r="AU192" s="143"/>
      <c r="AV192" s="143"/>
      <c r="AW192" s="143"/>
      <c r="AX192" s="143"/>
      <c r="AY192" s="143"/>
      <c r="AZ192" s="143"/>
      <c r="BA192" s="143"/>
      <c r="BB192" s="143"/>
      <c r="BC192" s="143"/>
      <c r="BD192" s="143"/>
      <c r="BE192" s="143"/>
      <c r="BF192" s="143"/>
      <c r="BG192" s="143"/>
      <c r="BH192" s="143"/>
    </row>
    <row r="193" spans="1:60" outlineLevel="3" x14ac:dyDescent="0.2">
      <c r="A193" s="202"/>
      <c r="B193" s="167"/>
      <c r="C193" s="203" t="s">
        <v>145</v>
      </c>
      <c r="D193" s="204"/>
      <c r="E193" s="205">
        <v>5.2333999999999996</v>
      </c>
      <c r="F193" s="172"/>
      <c r="G193" s="206"/>
      <c r="H193" s="147"/>
      <c r="I193" s="147"/>
      <c r="J193" s="147"/>
      <c r="K193" s="147"/>
      <c r="L193" s="147"/>
      <c r="M193" s="147"/>
      <c r="N193" s="146"/>
      <c r="O193" s="146"/>
      <c r="P193" s="146"/>
      <c r="Q193" s="146"/>
      <c r="R193" s="147"/>
      <c r="S193" s="147"/>
      <c r="T193" s="147"/>
      <c r="U193" s="147"/>
      <c r="V193" s="147"/>
      <c r="W193" s="147"/>
      <c r="X193" s="147"/>
      <c r="Y193" s="147"/>
      <c r="Z193" s="143"/>
      <c r="AA193" s="143"/>
      <c r="AB193" s="143"/>
      <c r="AC193" s="143"/>
      <c r="AD193" s="143"/>
      <c r="AE193" s="143"/>
      <c r="AF193" s="143"/>
      <c r="AG193" s="143" t="s">
        <v>134</v>
      </c>
      <c r="AH193" s="143">
        <v>0</v>
      </c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  <c r="AU193" s="143"/>
      <c r="AV193" s="143"/>
      <c r="AW193" s="143"/>
      <c r="AX193" s="143"/>
      <c r="AY193" s="143"/>
      <c r="AZ193" s="143"/>
      <c r="BA193" s="143"/>
      <c r="BB193" s="143"/>
      <c r="BC193" s="143"/>
      <c r="BD193" s="143"/>
      <c r="BE193" s="143"/>
      <c r="BF193" s="143"/>
      <c r="BG193" s="143"/>
      <c r="BH193" s="143"/>
    </row>
    <row r="194" spans="1:60" outlineLevel="1" x14ac:dyDescent="0.2">
      <c r="A194" s="200">
        <v>51</v>
      </c>
      <c r="B194" s="155" t="s">
        <v>306</v>
      </c>
      <c r="C194" s="165" t="s">
        <v>307</v>
      </c>
      <c r="D194" s="156" t="s">
        <v>131</v>
      </c>
      <c r="E194" s="157">
        <v>20.004249999999999</v>
      </c>
      <c r="F194" s="158"/>
      <c r="G194" s="201">
        <f>ROUND(E194*F194,2)</f>
        <v>0</v>
      </c>
      <c r="H194" s="148"/>
      <c r="I194" s="147">
        <f>ROUND(E194*H194,2)</f>
        <v>0</v>
      </c>
      <c r="J194" s="148"/>
      <c r="K194" s="147">
        <f>ROUND(E194*J194,2)</f>
        <v>0</v>
      </c>
      <c r="L194" s="147">
        <v>21</v>
      </c>
      <c r="M194" s="147">
        <f>G194*(1+L194/100)</f>
        <v>0</v>
      </c>
      <c r="N194" s="146">
        <v>1.9199999999999998E-2</v>
      </c>
      <c r="O194" s="146">
        <f>ROUND(E194*N194,2)</f>
        <v>0.38</v>
      </c>
      <c r="P194" s="146">
        <v>0</v>
      </c>
      <c r="Q194" s="146">
        <f>ROUND(E194*P194,2)</f>
        <v>0</v>
      </c>
      <c r="R194" s="147"/>
      <c r="S194" s="147" t="s">
        <v>124</v>
      </c>
      <c r="T194" s="147" t="s">
        <v>308</v>
      </c>
      <c r="U194" s="147">
        <v>0</v>
      </c>
      <c r="V194" s="147">
        <f>ROUND(E194*U194,2)</f>
        <v>0</v>
      </c>
      <c r="W194" s="147"/>
      <c r="X194" s="147" t="s">
        <v>286</v>
      </c>
      <c r="Y194" s="147" t="s">
        <v>127</v>
      </c>
      <c r="Z194" s="143"/>
      <c r="AA194" s="143"/>
      <c r="AB194" s="143"/>
      <c r="AC194" s="143"/>
      <c r="AD194" s="143"/>
      <c r="AE194" s="143"/>
      <c r="AF194" s="143"/>
      <c r="AG194" s="143" t="s">
        <v>309</v>
      </c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  <c r="AU194" s="143"/>
      <c r="AV194" s="143"/>
      <c r="AW194" s="143"/>
      <c r="AX194" s="143"/>
      <c r="AY194" s="143"/>
      <c r="AZ194" s="143"/>
      <c r="BA194" s="143"/>
      <c r="BB194" s="143"/>
      <c r="BC194" s="143"/>
      <c r="BD194" s="143"/>
      <c r="BE194" s="143"/>
      <c r="BF194" s="143"/>
      <c r="BG194" s="143"/>
      <c r="BH194" s="143"/>
    </row>
    <row r="195" spans="1:60" outlineLevel="2" x14ac:dyDescent="0.2">
      <c r="A195" s="202"/>
      <c r="B195" s="167"/>
      <c r="C195" s="203" t="s">
        <v>310</v>
      </c>
      <c r="D195" s="204"/>
      <c r="E195" s="205">
        <v>20.004249999999999</v>
      </c>
      <c r="F195" s="172"/>
      <c r="G195" s="206"/>
      <c r="H195" s="147"/>
      <c r="I195" s="147"/>
      <c r="J195" s="147"/>
      <c r="K195" s="147"/>
      <c r="L195" s="147"/>
      <c r="M195" s="147"/>
      <c r="N195" s="146"/>
      <c r="O195" s="146"/>
      <c r="P195" s="146"/>
      <c r="Q195" s="146"/>
      <c r="R195" s="147"/>
      <c r="S195" s="147"/>
      <c r="T195" s="147"/>
      <c r="U195" s="147"/>
      <c r="V195" s="147"/>
      <c r="W195" s="147"/>
      <c r="X195" s="147"/>
      <c r="Y195" s="147"/>
      <c r="Z195" s="143"/>
      <c r="AA195" s="143"/>
      <c r="AB195" s="143"/>
      <c r="AC195" s="143"/>
      <c r="AD195" s="143"/>
      <c r="AE195" s="143"/>
      <c r="AF195" s="143"/>
      <c r="AG195" s="143" t="s">
        <v>134</v>
      </c>
      <c r="AH195" s="143">
        <v>0</v>
      </c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  <c r="AU195" s="143"/>
      <c r="AV195" s="143"/>
      <c r="AW195" s="143"/>
      <c r="AX195" s="143"/>
      <c r="AY195" s="143"/>
      <c r="AZ195" s="143"/>
      <c r="BA195" s="143"/>
      <c r="BB195" s="143"/>
      <c r="BC195" s="143"/>
      <c r="BD195" s="143"/>
      <c r="BE195" s="143"/>
      <c r="BF195" s="143"/>
      <c r="BG195" s="143"/>
      <c r="BH195" s="143"/>
    </row>
    <row r="196" spans="1:60" outlineLevel="1" x14ac:dyDescent="0.2">
      <c r="A196" s="202">
        <v>52</v>
      </c>
      <c r="B196" s="167" t="s">
        <v>311</v>
      </c>
      <c r="C196" s="168" t="s">
        <v>312</v>
      </c>
      <c r="D196" s="169" t="s">
        <v>0</v>
      </c>
      <c r="E196" s="207"/>
      <c r="F196" s="171"/>
      <c r="G196" s="206">
        <f>ROUND(E196*F196,2)</f>
        <v>0</v>
      </c>
      <c r="H196" s="148"/>
      <c r="I196" s="147">
        <f>ROUND(E196*H196,2)</f>
        <v>0</v>
      </c>
      <c r="J196" s="148"/>
      <c r="K196" s="147">
        <f>ROUND(E196*J196,2)</f>
        <v>0</v>
      </c>
      <c r="L196" s="147">
        <v>21</v>
      </c>
      <c r="M196" s="147">
        <f>G196*(1+L196/100)</f>
        <v>0</v>
      </c>
      <c r="N196" s="146">
        <v>0</v>
      </c>
      <c r="O196" s="146">
        <f>ROUND(E196*N196,2)</f>
        <v>0</v>
      </c>
      <c r="P196" s="146">
        <v>0</v>
      </c>
      <c r="Q196" s="146">
        <f>ROUND(E196*P196,2)</f>
        <v>0</v>
      </c>
      <c r="R196" s="147"/>
      <c r="S196" s="147" t="s">
        <v>132</v>
      </c>
      <c r="T196" s="147" t="s">
        <v>132</v>
      </c>
      <c r="U196" s="147">
        <v>0</v>
      </c>
      <c r="V196" s="147">
        <f>ROUND(E196*U196,2)</f>
        <v>0</v>
      </c>
      <c r="W196" s="147"/>
      <c r="X196" s="147" t="s">
        <v>256</v>
      </c>
      <c r="Y196" s="147" t="s">
        <v>127</v>
      </c>
      <c r="Z196" s="143"/>
      <c r="AA196" s="143"/>
      <c r="AB196" s="143"/>
      <c r="AC196" s="143"/>
      <c r="AD196" s="143"/>
      <c r="AE196" s="143"/>
      <c r="AF196" s="143"/>
      <c r="AG196" s="143" t="s">
        <v>257</v>
      </c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  <c r="AU196" s="143"/>
      <c r="AV196" s="143"/>
      <c r="AW196" s="143"/>
      <c r="AX196" s="143"/>
      <c r="AY196" s="143"/>
      <c r="AZ196" s="143"/>
      <c r="BA196" s="143"/>
      <c r="BB196" s="143"/>
      <c r="BC196" s="143"/>
      <c r="BD196" s="143"/>
      <c r="BE196" s="143"/>
      <c r="BF196" s="143"/>
      <c r="BG196" s="143"/>
      <c r="BH196" s="143"/>
    </row>
    <row r="197" spans="1:60" x14ac:dyDescent="0.2">
      <c r="A197" s="196" t="s">
        <v>119</v>
      </c>
      <c r="B197" s="151" t="s">
        <v>80</v>
      </c>
      <c r="C197" s="163" t="s">
        <v>81</v>
      </c>
      <c r="D197" s="152"/>
      <c r="E197" s="153"/>
      <c r="F197" s="154"/>
      <c r="G197" s="197">
        <f>SUMIF(AG198:AG210,"&lt;&gt;NOR",G198:G210)</f>
        <v>0</v>
      </c>
      <c r="H197" s="150"/>
      <c r="I197" s="150">
        <f>SUM(I198:I210)</f>
        <v>0</v>
      </c>
      <c r="J197" s="150"/>
      <c r="K197" s="150">
        <f>SUM(K198:K210)</f>
        <v>0</v>
      </c>
      <c r="L197" s="150"/>
      <c r="M197" s="150">
        <f>SUM(M198:M210)</f>
        <v>0</v>
      </c>
      <c r="N197" s="149"/>
      <c r="O197" s="149">
        <f>SUM(O198:O210)</f>
        <v>1.5</v>
      </c>
      <c r="P197" s="149"/>
      <c r="Q197" s="149">
        <f>SUM(Q198:Q210)</f>
        <v>0</v>
      </c>
      <c r="R197" s="150"/>
      <c r="S197" s="150"/>
      <c r="T197" s="150"/>
      <c r="U197" s="150"/>
      <c r="V197" s="150">
        <f>SUM(V198:V210)</f>
        <v>78.84</v>
      </c>
      <c r="W197" s="150"/>
      <c r="X197" s="150"/>
      <c r="Y197" s="150"/>
      <c r="AG197" t="s">
        <v>120</v>
      </c>
    </row>
    <row r="198" spans="1:60" outlineLevel="1" x14ac:dyDescent="0.2">
      <c r="A198" s="198">
        <v>53</v>
      </c>
      <c r="B198" s="159" t="s">
        <v>313</v>
      </c>
      <c r="C198" s="164" t="s">
        <v>314</v>
      </c>
      <c r="D198" s="160" t="s">
        <v>131</v>
      </c>
      <c r="E198" s="161">
        <v>54.07</v>
      </c>
      <c r="F198" s="162"/>
      <c r="G198" s="199">
        <f>ROUND(E198*F198,2)</f>
        <v>0</v>
      </c>
      <c r="H198" s="148"/>
      <c r="I198" s="147">
        <f>ROUND(E198*H198,2)</f>
        <v>0</v>
      </c>
      <c r="J198" s="148"/>
      <c r="K198" s="147">
        <f>ROUND(E198*J198,2)</f>
        <v>0</v>
      </c>
      <c r="L198" s="147">
        <v>21</v>
      </c>
      <c r="M198" s="147">
        <f>G198*(1+L198/100)</f>
        <v>0</v>
      </c>
      <c r="N198" s="146">
        <v>3.0000000000000001E-5</v>
      </c>
      <c r="O198" s="146">
        <f>ROUND(E198*N198,2)</f>
        <v>0</v>
      </c>
      <c r="P198" s="146">
        <v>0</v>
      </c>
      <c r="Q198" s="146">
        <f>ROUND(E198*P198,2)</f>
        <v>0</v>
      </c>
      <c r="R198" s="147"/>
      <c r="S198" s="147" t="s">
        <v>132</v>
      </c>
      <c r="T198" s="147" t="s">
        <v>132</v>
      </c>
      <c r="U198" s="147">
        <v>0.05</v>
      </c>
      <c r="V198" s="147">
        <f>ROUND(E198*U198,2)</f>
        <v>2.7</v>
      </c>
      <c r="W198" s="147"/>
      <c r="X198" s="147" t="s">
        <v>126</v>
      </c>
      <c r="Y198" s="147" t="s">
        <v>127</v>
      </c>
      <c r="Z198" s="143"/>
      <c r="AA198" s="143"/>
      <c r="AB198" s="143"/>
      <c r="AC198" s="143"/>
      <c r="AD198" s="143"/>
      <c r="AE198" s="143"/>
      <c r="AF198" s="143"/>
      <c r="AG198" s="143" t="s">
        <v>159</v>
      </c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  <c r="AU198" s="143"/>
      <c r="AV198" s="143"/>
      <c r="AW198" s="143"/>
      <c r="AX198" s="143"/>
      <c r="AY198" s="143"/>
      <c r="AZ198" s="143"/>
      <c r="BA198" s="143"/>
      <c r="BB198" s="143"/>
      <c r="BC198" s="143"/>
      <c r="BD198" s="143"/>
      <c r="BE198" s="143"/>
      <c r="BF198" s="143"/>
      <c r="BG198" s="143"/>
      <c r="BH198" s="143"/>
    </row>
    <row r="199" spans="1:60" ht="22.5" outlineLevel="1" x14ac:dyDescent="0.2">
      <c r="A199" s="200">
        <v>54</v>
      </c>
      <c r="B199" s="155" t="s">
        <v>315</v>
      </c>
      <c r="C199" s="165" t="s">
        <v>316</v>
      </c>
      <c r="D199" s="156" t="s">
        <v>131</v>
      </c>
      <c r="E199" s="157">
        <v>54.073</v>
      </c>
      <c r="F199" s="158"/>
      <c r="G199" s="201">
        <f>ROUND(E199*F199,2)</f>
        <v>0</v>
      </c>
      <c r="H199" s="148"/>
      <c r="I199" s="147">
        <f>ROUND(E199*H199,2)</f>
        <v>0</v>
      </c>
      <c r="J199" s="148"/>
      <c r="K199" s="147">
        <f>ROUND(E199*J199,2)</f>
        <v>0</v>
      </c>
      <c r="L199" s="147">
        <v>21</v>
      </c>
      <c r="M199" s="147">
        <f>G199*(1+L199/100)</f>
        <v>0</v>
      </c>
      <c r="N199" s="146">
        <v>5.3499999999999997E-3</v>
      </c>
      <c r="O199" s="146">
        <f>ROUND(E199*N199,2)</f>
        <v>0.28999999999999998</v>
      </c>
      <c r="P199" s="146">
        <v>0</v>
      </c>
      <c r="Q199" s="146">
        <f>ROUND(E199*P199,2)</f>
        <v>0</v>
      </c>
      <c r="R199" s="147"/>
      <c r="S199" s="147" t="s">
        <v>132</v>
      </c>
      <c r="T199" s="147" t="s">
        <v>132</v>
      </c>
      <c r="U199" s="147">
        <v>1.288</v>
      </c>
      <c r="V199" s="147">
        <f>ROUND(E199*U199,2)</f>
        <v>69.650000000000006</v>
      </c>
      <c r="W199" s="147"/>
      <c r="X199" s="147" t="s">
        <v>126</v>
      </c>
      <c r="Y199" s="147" t="s">
        <v>127</v>
      </c>
      <c r="Z199" s="143"/>
      <c r="AA199" s="143"/>
      <c r="AB199" s="143"/>
      <c r="AC199" s="143"/>
      <c r="AD199" s="143"/>
      <c r="AE199" s="143"/>
      <c r="AF199" s="143"/>
      <c r="AG199" s="143" t="s">
        <v>260</v>
      </c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  <c r="AU199" s="143"/>
      <c r="AV199" s="143"/>
      <c r="AW199" s="143"/>
      <c r="AX199" s="143"/>
      <c r="AY199" s="143"/>
      <c r="AZ199" s="143"/>
      <c r="BA199" s="143"/>
      <c r="BB199" s="143"/>
      <c r="BC199" s="143"/>
      <c r="BD199" s="143"/>
      <c r="BE199" s="143"/>
      <c r="BF199" s="143"/>
      <c r="BG199" s="143"/>
      <c r="BH199" s="143"/>
    </row>
    <row r="200" spans="1:60" outlineLevel="2" x14ac:dyDescent="0.2">
      <c r="A200" s="202"/>
      <c r="B200" s="167"/>
      <c r="C200" s="203" t="s">
        <v>141</v>
      </c>
      <c r="D200" s="204"/>
      <c r="E200" s="205"/>
      <c r="F200" s="172"/>
      <c r="G200" s="206"/>
      <c r="H200" s="147"/>
      <c r="I200" s="147"/>
      <c r="J200" s="147"/>
      <c r="K200" s="147"/>
      <c r="L200" s="147"/>
      <c r="M200" s="147"/>
      <c r="N200" s="146"/>
      <c r="O200" s="146"/>
      <c r="P200" s="146"/>
      <c r="Q200" s="146"/>
      <c r="R200" s="147"/>
      <c r="S200" s="147"/>
      <c r="T200" s="147"/>
      <c r="U200" s="147"/>
      <c r="V200" s="147"/>
      <c r="W200" s="147"/>
      <c r="X200" s="147"/>
      <c r="Y200" s="147"/>
      <c r="Z200" s="143"/>
      <c r="AA200" s="143"/>
      <c r="AB200" s="143"/>
      <c r="AC200" s="143"/>
      <c r="AD200" s="143"/>
      <c r="AE200" s="143"/>
      <c r="AF200" s="143"/>
      <c r="AG200" s="143" t="s">
        <v>134</v>
      </c>
      <c r="AH200" s="143">
        <v>0</v>
      </c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  <c r="AU200" s="143"/>
      <c r="AV200" s="143"/>
      <c r="AW200" s="143"/>
      <c r="AX200" s="143"/>
      <c r="AY200" s="143"/>
      <c r="AZ200" s="143"/>
      <c r="BA200" s="143"/>
      <c r="BB200" s="143"/>
      <c r="BC200" s="143"/>
      <c r="BD200" s="143"/>
      <c r="BE200" s="143"/>
      <c r="BF200" s="143"/>
      <c r="BG200" s="143"/>
      <c r="BH200" s="143"/>
    </row>
    <row r="201" spans="1:60" outlineLevel="3" x14ac:dyDescent="0.2">
      <c r="A201" s="202"/>
      <c r="B201" s="167"/>
      <c r="C201" s="203" t="s">
        <v>317</v>
      </c>
      <c r="D201" s="204"/>
      <c r="E201" s="205">
        <v>26.481000000000002</v>
      </c>
      <c r="F201" s="172"/>
      <c r="G201" s="206"/>
      <c r="H201" s="147"/>
      <c r="I201" s="147"/>
      <c r="J201" s="147"/>
      <c r="K201" s="147"/>
      <c r="L201" s="147"/>
      <c r="M201" s="147"/>
      <c r="N201" s="146"/>
      <c r="O201" s="146"/>
      <c r="P201" s="146"/>
      <c r="Q201" s="146"/>
      <c r="R201" s="147"/>
      <c r="S201" s="147"/>
      <c r="T201" s="147"/>
      <c r="U201" s="147"/>
      <c r="V201" s="147"/>
      <c r="W201" s="147"/>
      <c r="X201" s="147"/>
      <c r="Y201" s="147"/>
      <c r="Z201" s="143"/>
      <c r="AA201" s="143"/>
      <c r="AB201" s="143"/>
      <c r="AC201" s="143"/>
      <c r="AD201" s="143"/>
      <c r="AE201" s="143"/>
      <c r="AF201" s="143"/>
      <c r="AG201" s="143" t="s">
        <v>134</v>
      </c>
      <c r="AH201" s="143">
        <v>0</v>
      </c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  <c r="AU201" s="143"/>
      <c r="AV201" s="143"/>
      <c r="AW201" s="143"/>
      <c r="AX201" s="143"/>
      <c r="AY201" s="143"/>
      <c r="AZ201" s="143"/>
      <c r="BA201" s="143"/>
      <c r="BB201" s="143"/>
      <c r="BC201" s="143"/>
      <c r="BD201" s="143"/>
      <c r="BE201" s="143"/>
      <c r="BF201" s="143"/>
      <c r="BG201" s="143"/>
      <c r="BH201" s="143"/>
    </row>
    <row r="202" spans="1:60" outlineLevel="3" x14ac:dyDescent="0.2">
      <c r="A202" s="202"/>
      <c r="B202" s="167"/>
      <c r="C202" s="203" t="s">
        <v>318</v>
      </c>
      <c r="D202" s="204"/>
      <c r="E202" s="205">
        <v>-1.5760000000000001</v>
      </c>
      <c r="F202" s="172"/>
      <c r="G202" s="206"/>
      <c r="H202" s="147"/>
      <c r="I202" s="147"/>
      <c r="J202" s="147"/>
      <c r="K202" s="147"/>
      <c r="L202" s="147"/>
      <c r="M202" s="147"/>
      <c r="N202" s="146"/>
      <c r="O202" s="146"/>
      <c r="P202" s="146"/>
      <c r="Q202" s="146"/>
      <c r="R202" s="147"/>
      <c r="S202" s="147"/>
      <c r="T202" s="147"/>
      <c r="U202" s="147"/>
      <c r="V202" s="147"/>
      <c r="W202" s="147"/>
      <c r="X202" s="147"/>
      <c r="Y202" s="147"/>
      <c r="Z202" s="143"/>
      <c r="AA202" s="143"/>
      <c r="AB202" s="143"/>
      <c r="AC202" s="143"/>
      <c r="AD202" s="143"/>
      <c r="AE202" s="143"/>
      <c r="AF202" s="143"/>
      <c r="AG202" s="143" t="s">
        <v>134</v>
      </c>
      <c r="AH202" s="143">
        <v>0</v>
      </c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  <c r="AU202" s="143"/>
      <c r="AV202" s="143"/>
      <c r="AW202" s="143"/>
      <c r="AX202" s="143"/>
      <c r="AY202" s="143"/>
      <c r="AZ202" s="143"/>
      <c r="BA202" s="143"/>
      <c r="BB202" s="143"/>
      <c r="BC202" s="143"/>
      <c r="BD202" s="143"/>
      <c r="BE202" s="143"/>
      <c r="BF202" s="143"/>
      <c r="BG202" s="143"/>
      <c r="BH202" s="143"/>
    </row>
    <row r="203" spans="1:60" outlineLevel="3" x14ac:dyDescent="0.2">
      <c r="A203" s="202"/>
      <c r="B203" s="167"/>
      <c r="C203" s="203" t="s">
        <v>143</v>
      </c>
      <c r="D203" s="204"/>
      <c r="E203" s="205"/>
      <c r="F203" s="172"/>
      <c r="G203" s="206"/>
      <c r="H203" s="147"/>
      <c r="I203" s="147"/>
      <c r="J203" s="147"/>
      <c r="K203" s="147"/>
      <c r="L203" s="147"/>
      <c r="M203" s="147"/>
      <c r="N203" s="146"/>
      <c r="O203" s="146"/>
      <c r="P203" s="146"/>
      <c r="Q203" s="146"/>
      <c r="R203" s="147"/>
      <c r="S203" s="147"/>
      <c r="T203" s="147"/>
      <c r="U203" s="147"/>
      <c r="V203" s="147"/>
      <c r="W203" s="147"/>
      <c r="X203" s="147"/>
      <c r="Y203" s="147"/>
      <c r="Z203" s="143"/>
      <c r="AA203" s="143"/>
      <c r="AB203" s="143"/>
      <c r="AC203" s="143"/>
      <c r="AD203" s="143"/>
      <c r="AE203" s="143"/>
      <c r="AF203" s="143"/>
      <c r="AG203" s="143" t="s">
        <v>134</v>
      </c>
      <c r="AH203" s="143">
        <v>0</v>
      </c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  <c r="AU203" s="143"/>
      <c r="AV203" s="143"/>
      <c r="AW203" s="143"/>
      <c r="AX203" s="143"/>
      <c r="AY203" s="143"/>
      <c r="AZ203" s="143"/>
      <c r="BA203" s="143"/>
      <c r="BB203" s="143"/>
      <c r="BC203" s="143"/>
      <c r="BD203" s="143"/>
      <c r="BE203" s="143"/>
      <c r="BF203" s="143"/>
      <c r="BG203" s="143"/>
      <c r="BH203" s="143"/>
    </row>
    <row r="204" spans="1:60" outlineLevel="3" x14ac:dyDescent="0.2">
      <c r="A204" s="202"/>
      <c r="B204" s="167"/>
      <c r="C204" s="203" t="s">
        <v>319</v>
      </c>
      <c r="D204" s="204"/>
      <c r="E204" s="205">
        <v>13.314</v>
      </c>
      <c r="F204" s="172"/>
      <c r="G204" s="206"/>
      <c r="H204" s="147"/>
      <c r="I204" s="147"/>
      <c r="J204" s="147"/>
      <c r="K204" s="147"/>
      <c r="L204" s="147"/>
      <c r="M204" s="147"/>
      <c r="N204" s="146"/>
      <c r="O204" s="146"/>
      <c r="P204" s="146"/>
      <c r="Q204" s="146"/>
      <c r="R204" s="147"/>
      <c r="S204" s="147"/>
      <c r="T204" s="147"/>
      <c r="U204" s="147"/>
      <c r="V204" s="147"/>
      <c r="W204" s="147"/>
      <c r="X204" s="147"/>
      <c r="Y204" s="147"/>
      <c r="Z204" s="143"/>
      <c r="AA204" s="143"/>
      <c r="AB204" s="143"/>
      <c r="AC204" s="143"/>
      <c r="AD204" s="143"/>
      <c r="AE204" s="143"/>
      <c r="AF204" s="143"/>
      <c r="AG204" s="143" t="s">
        <v>134</v>
      </c>
      <c r="AH204" s="143">
        <v>0</v>
      </c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  <c r="AU204" s="143"/>
      <c r="AV204" s="143"/>
      <c r="AW204" s="143"/>
      <c r="AX204" s="143"/>
      <c r="AY204" s="143"/>
      <c r="AZ204" s="143"/>
      <c r="BA204" s="143"/>
      <c r="BB204" s="143"/>
      <c r="BC204" s="143"/>
      <c r="BD204" s="143"/>
      <c r="BE204" s="143"/>
      <c r="BF204" s="143"/>
      <c r="BG204" s="143"/>
      <c r="BH204" s="143"/>
    </row>
    <row r="205" spans="1:60" outlineLevel="3" x14ac:dyDescent="0.2">
      <c r="A205" s="202"/>
      <c r="B205" s="167"/>
      <c r="C205" s="203" t="s">
        <v>320</v>
      </c>
      <c r="D205" s="204"/>
      <c r="E205" s="205">
        <v>17.43</v>
      </c>
      <c r="F205" s="172"/>
      <c r="G205" s="206"/>
      <c r="H205" s="147"/>
      <c r="I205" s="147"/>
      <c r="J205" s="147"/>
      <c r="K205" s="147"/>
      <c r="L205" s="147"/>
      <c r="M205" s="147"/>
      <c r="N205" s="146"/>
      <c r="O205" s="146"/>
      <c r="P205" s="146"/>
      <c r="Q205" s="146"/>
      <c r="R205" s="147"/>
      <c r="S205" s="147"/>
      <c r="T205" s="147"/>
      <c r="U205" s="147"/>
      <c r="V205" s="147"/>
      <c r="W205" s="147"/>
      <c r="X205" s="147"/>
      <c r="Y205" s="147"/>
      <c r="Z205" s="143"/>
      <c r="AA205" s="143"/>
      <c r="AB205" s="143"/>
      <c r="AC205" s="143"/>
      <c r="AD205" s="143"/>
      <c r="AE205" s="143"/>
      <c r="AF205" s="143"/>
      <c r="AG205" s="143" t="s">
        <v>134</v>
      </c>
      <c r="AH205" s="143">
        <v>0</v>
      </c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  <c r="AU205" s="143"/>
      <c r="AV205" s="143"/>
      <c r="AW205" s="143"/>
      <c r="AX205" s="143"/>
      <c r="AY205" s="143"/>
      <c r="AZ205" s="143"/>
      <c r="BA205" s="143"/>
      <c r="BB205" s="143"/>
      <c r="BC205" s="143"/>
      <c r="BD205" s="143"/>
      <c r="BE205" s="143"/>
      <c r="BF205" s="143"/>
      <c r="BG205" s="143"/>
      <c r="BH205" s="143"/>
    </row>
    <row r="206" spans="1:60" outlineLevel="3" x14ac:dyDescent="0.2">
      <c r="A206" s="202"/>
      <c r="B206" s="167"/>
      <c r="C206" s="203" t="s">
        <v>318</v>
      </c>
      <c r="D206" s="204"/>
      <c r="E206" s="205">
        <v>-1.5760000000000001</v>
      </c>
      <c r="F206" s="172"/>
      <c r="G206" s="206"/>
      <c r="H206" s="147"/>
      <c r="I206" s="147"/>
      <c r="J206" s="147"/>
      <c r="K206" s="147"/>
      <c r="L206" s="147"/>
      <c r="M206" s="147"/>
      <c r="N206" s="146"/>
      <c r="O206" s="146"/>
      <c r="P206" s="146"/>
      <c r="Q206" s="146"/>
      <c r="R206" s="147"/>
      <c r="S206" s="147"/>
      <c r="T206" s="147"/>
      <c r="U206" s="147"/>
      <c r="V206" s="147"/>
      <c r="W206" s="147"/>
      <c r="X206" s="147"/>
      <c r="Y206" s="147"/>
      <c r="Z206" s="143"/>
      <c r="AA206" s="143"/>
      <c r="AB206" s="143"/>
      <c r="AC206" s="143"/>
      <c r="AD206" s="143"/>
      <c r="AE206" s="143"/>
      <c r="AF206" s="143"/>
      <c r="AG206" s="143" t="s">
        <v>134</v>
      </c>
      <c r="AH206" s="143">
        <v>0</v>
      </c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  <c r="AU206" s="143"/>
      <c r="AV206" s="143"/>
      <c r="AW206" s="143"/>
      <c r="AX206" s="143"/>
      <c r="AY206" s="143"/>
      <c r="AZ206" s="143"/>
      <c r="BA206" s="143"/>
      <c r="BB206" s="143"/>
      <c r="BC206" s="143"/>
      <c r="BD206" s="143"/>
      <c r="BE206" s="143"/>
      <c r="BF206" s="143"/>
      <c r="BG206" s="143"/>
      <c r="BH206" s="143"/>
    </row>
    <row r="207" spans="1:60" outlineLevel="1" x14ac:dyDescent="0.2">
      <c r="A207" s="198">
        <v>55</v>
      </c>
      <c r="B207" s="159" t="s">
        <v>321</v>
      </c>
      <c r="C207" s="164" t="s">
        <v>359</v>
      </c>
      <c r="D207" s="160" t="s">
        <v>131</v>
      </c>
      <c r="E207" s="161">
        <v>54.07</v>
      </c>
      <c r="F207" s="162"/>
      <c r="G207" s="199">
        <f>ROUND(E207*F207,2)</f>
        <v>0</v>
      </c>
      <c r="H207" s="148"/>
      <c r="I207" s="147">
        <f>ROUND(E207*H207,2)</f>
        <v>0</v>
      </c>
      <c r="J207" s="148"/>
      <c r="K207" s="147">
        <f>ROUND(E207*J207,2)</f>
        <v>0</v>
      </c>
      <c r="L207" s="147">
        <v>21</v>
      </c>
      <c r="M207" s="147">
        <f>G207*(1+L207/100)</f>
        <v>0</v>
      </c>
      <c r="N207" s="146">
        <v>0</v>
      </c>
      <c r="O207" s="146">
        <f>ROUND(E207*N207,2)</f>
        <v>0</v>
      </c>
      <c r="P207" s="146">
        <v>0</v>
      </c>
      <c r="Q207" s="146">
        <f>ROUND(E207*P207,2)</f>
        <v>0</v>
      </c>
      <c r="R207" s="147"/>
      <c r="S207" s="147" t="s">
        <v>124</v>
      </c>
      <c r="T207" s="147" t="s">
        <v>125</v>
      </c>
      <c r="U207" s="147">
        <v>0.12</v>
      </c>
      <c r="V207" s="147">
        <f>ROUND(E207*U207,2)</f>
        <v>6.49</v>
      </c>
      <c r="W207" s="147"/>
      <c r="X207" s="147" t="s">
        <v>126</v>
      </c>
      <c r="Y207" s="147" t="s">
        <v>127</v>
      </c>
      <c r="Z207" s="143"/>
      <c r="AA207" s="143"/>
      <c r="AB207" s="143"/>
      <c r="AC207" s="143"/>
      <c r="AD207" s="143"/>
      <c r="AE207" s="143"/>
      <c r="AF207" s="143"/>
      <c r="AG207" s="143" t="s">
        <v>260</v>
      </c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  <c r="AU207" s="143"/>
      <c r="AV207" s="143"/>
      <c r="AW207" s="143"/>
      <c r="AX207" s="143"/>
      <c r="AY207" s="143"/>
      <c r="AZ207" s="143"/>
      <c r="BA207" s="143"/>
      <c r="BB207" s="143"/>
      <c r="BC207" s="143"/>
      <c r="BD207" s="143"/>
      <c r="BE207" s="143"/>
      <c r="BF207" s="143"/>
      <c r="BG207" s="143"/>
      <c r="BH207" s="143"/>
    </row>
    <row r="208" spans="1:60" outlineLevel="1" x14ac:dyDescent="0.2">
      <c r="A208" s="200">
        <v>56</v>
      </c>
      <c r="B208" s="155" t="s">
        <v>322</v>
      </c>
      <c r="C208" s="165" t="s">
        <v>323</v>
      </c>
      <c r="D208" s="156" t="s">
        <v>131</v>
      </c>
      <c r="E208" s="157">
        <v>62.180500000000002</v>
      </c>
      <c r="F208" s="158"/>
      <c r="G208" s="201">
        <f>ROUND(E208*F208,2)</f>
        <v>0</v>
      </c>
      <c r="H208" s="148"/>
      <c r="I208" s="147">
        <f>ROUND(E208*H208,2)</f>
        <v>0</v>
      </c>
      <c r="J208" s="148"/>
      <c r="K208" s="147">
        <f>ROUND(E208*J208,2)</f>
        <v>0</v>
      </c>
      <c r="L208" s="147">
        <v>21</v>
      </c>
      <c r="M208" s="147">
        <f>G208*(1+L208/100)</f>
        <v>0</v>
      </c>
      <c r="N208" s="146">
        <v>1.9429999999999999E-2</v>
      </c>
      <c r="O208" s="146">
        <f>ROUND(E208*N208,2)</f>
        <v>1.21</v>
      </c>
      <c r="P208" s="146">
        <v>0</v>
      </c>
      <c r="Q208" s="146">
        <f>ROUND(E208*P208,2)</f>
        <v>0</v>
      </c>
      <c r="R208" s="147"/>
      <c r="S208" s="147" t="s">
        <v>124</v>
      </c>
      <c r="T208" s="147" t="s">
        <v>308</v>
      </c>
      <c r="U208" s="147">
        <v>0</v>
      </c>
      <c r="V208" s="147">
        <f>ROUND(E208*U208,2)</f>
        <v>0</v>
      </c>
      <c r="W208" s="147"/>
      <c r="X208" s="147" t="s">
        <v>286</v>
      </c>
      <c r="Y208" s="147" t="s">
        <v>127</v>
      </c>
      <c r="Z208" s="143"/>
      <c r="AA208" s="143"/>
      <c r="AB208" s="143"/>
      <c r="AC208" s="143"/>
      <c r="AD208" s="143"/>
      <c r="AE208" s="143"/>
      <c r="AF208" s="143"/>
      <c r="AG208" s="143" t="s">
        <v>309</v>
      </c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  <c r="AU208" s="143"/>
      <c r="AV208" s="143"/>
      <c r="AW208" s="143"/>
      <c r="AX208" s="143"/>
      <c r="AY208" s="143"/>
      <c r="AZ208" s="143"/>
      <c r="BA208" s="143"/>
      <c r="BB208" s="143"/>
      <c r="BC208" s="143"/>
      <c r="BD208" s="143"/>
      <c r="BE208" s="143"/>
      <c r="BF208" s="143"/>
      <c r="BG208" s="143"/>
      <c r="BH208" s="143"/>
    </row>
    <row r="209" spans="1:60" outlineLevel="2" x14ac:dyDescent="0.2">
      <c r="A209" s="202"/>
      <c r="B209" s="167"/>
      <c r="C209" s="203" t="s">
        <v>324</v>
      </c>
      <c r="D209" s="204"/>
      <c r="E209" s="205">
        <v>62.180500000000002</v>
      </c>
      <c r="F209" s="172"/>
      <c r="G209" s="206"/>
      <c r="H209" s="147"/>
      <c r="I209" s="147"/>
      <c r="J209" s="147"/>
      <c r="K209" s="147"/>
      <c r="L209" s="147"/>
      <c r="M209" s="147"/>
      <c r="N209" s="146"/>
      <c r="O209" s="146"/>
      <c r="P209" s="146"/>
      <c r="Q209" s="146"/>
      <c r="R209" s="147"/>
      <c r="S209" s="147"/>
      <c r="T209" s="147"/>
      <c r="U209" s="147"/>
      <c r="V209" s="147"/>
      <c r="W209" s="147"/>
      <c r="X209" s="147"/>
      <c r="Y209" s="147"/>
      <c r="Z209" s="143"/>
      <c r="AA209" s="143"/>
      <c r="AB209" s="143"/>
      <c r="AC209" s="143"/>
      <c r="AD209" s="143"/>
      <c r="AE209" s="143"/>
      <c r="AF209" s="143"/>
      <c r="AG209" s="143" t="s">
        <v>134</v>
      </c>
      <c r="AH209" s="143">
        <v>0</v>
      </c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  <c r="AU209" s="143"/>
      <c r="AV209" s="143"/>
      <c r="AW209" s="143"/>
      <c r="AX209" s="143"/>
      <c r="AY209" s="143"/>
      <c r="AZ209" s="143"/>
      <c r="BA209" s="143"/>
      <c r="BB209" s="143"/>
      <c r="BC209" s="143"/>
      <c r="BD209" s="143"/>
      <c r="BE209" s="143"/>
      <c r="BF209" s="143"/>
      <c r="BG209" s="143"/>
      <c r="BH209" s="143"/>
    </row>
    <row r="210" spans="1:60" outlineLevel="1" x14ac:dyDescent="0.2">
      <c r="A210" s="202">
        <v>57</v>
      </c>
      <c r="B210" s="167" t="s">
        <v>325</v>
      </c>
      <c r="C210" s="168" t="s">
        <v>326</v>
      </c>
      <c r="D210" s="169" t="s">
        <v>0</v>
      </c>
      <c r="E210" s="207"/>
      <c r="F210" s="171"/>
      <c r="G210" s="206">
        <f>ROUND(E210*F210,2)</f>
        <v>0</v>
      </c>
      <c r="H210" s="148"/>
      <c r="I210" s="147">
        <f>ROUND(E210*H210,2)</f>
        <v>0</v>
      </c>
      <c r="J210" s="148"/>
      <c r="K210" s="147">
        <f>ROUND(E210*J210,2)</f>
        <v>0</v>
      </c>
      <c r="L210" s="147">
        <v>21</v>
      </c>
      <c r="M210" s="147">
        <f>G210*(1+L210/100)</f>
        <v>0</v>
      </c>
      <c r="N210" s="146">
        <v>0</v>
      </c>
      <c r="O210" s="146">
        <f>ROUND(E210*N210,2)</f>
        <v>0</v>
      </c>
      <c r="P210" s="146">
        <v>0</v>
      </c>
      <c r="Q210" s="146">
        <f>ROUND(E210*P210,2)</f>
        <v>0</v>
      </c>
      <c r="R210" s="147"/>
      <c r="S210" s="147" t="s">
        <v>132</v>
      </c>
      <c r="T210" s="147" t="s">
        <v>132</v>
      </c>
      <c r="U210" s="147">
        <v>0</v>
      </c>
      <c r="V210" s="147">
        <f>ROUND(E210*U210,2)</f>
        <v>0</v>
      </c>
      <c r="W210" s="147"/>
      <c r="X210" s="147" t="s">
        <v>256</v>
      </c>
      <c r="Y210" s="147" t="s">
        <v>127</v>
      </c>
      <c r="Z210" s="143"/>
      <c r="AA210" s="143"/>
      <c r="AB210" s="143"/>
      <c r="AC210" s="143"/>
      <c r="AD210" s="143"/>
      <c r="AE210" s="143"/>
      <c r="AF210" s="143"/>
      <c r="AG210" s="143" t="s">
        <v>257</v>
      </c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  <c r="AU210" s="143"/>
      <c r="AV210" s="143"/>
      <c r="AW210" s="143"/>
      <c r="AX210" s="143"/>
      <c r="AY210" s="143"/>
      <c r="AZ210" s="143"/>
      <c r="BA210" s="143"/>
      <c r="BB210" s="143"/>
      <c r="BC210" s="143"/>
      <c r="BD210" s="143"/>
      <c r="BE210" s="143"/>
      <c r="BF210" s="143"/>
      <c r="BG210" s="143"/>
      <c r="BH210" s="143"/>
    </row>
    <row r="211" spans="1:60" x14ac:dyDescent="0.2">
      <c r="A211" s="196" t="s">
        <v>119</v>
      </c>
      <c r="B211" s="151" t="s">
        <v>82</v>
      </c>
      <c r="C211" s="163" t="s">
        <v>83</v>
      </c>
      <c r="D211" s="152"/>
      <c r="E211" s="153"/>
      <c r="F211" s="154"/>
      <c r="G211" s="197">
        <f>SUMIF(AG212:AG214,"&lt;&gt;NOR",G212:G214)</f>
        <v>0</v>
      </c>
      <c r="H211" s="150"/>
      <c r="I211" s="150">
        <f>SUM(I212:I214)</f>
        <v>0</v>
      </c>
      <c r="J211" s="150"/>
      <c r="K211" s="150">
        <f>SUM(K212:K214)</f>
        <v>0</v>
      </c>
      <c r="L211" s="150"/>
      <c r="M211" s="150">
        <f>SUM(M212:M214)</f>
        <v>0</v>
      </c>
      <c r="N211" s="149"/>
      <c r="O211" s="149">
        <f>SUM(O212:O214)</f>
        <v>0</v>
      </c>
      <c r="P211" s="149"/>
      <c r="Q211" s="149">
        <f>SUM(Q212:Q214)</f>
        <v>0</v>
      </c>
      <c r="R211" s="150"/>
      <c r="S211" s="150"/>
      <c r="T211" s="150"/>
      <c r="U211" s="150"/>
      <c r="V211" s="150">
        <f>SUM(V212:V214)</f>
        <v>1.34</v>
      </c>
      <c r="W211" s="150"/>
      <c r="X211" s="150"/>
      <c r="Y211" s="150"/>
      <c r="AG211" t="s">
        <v>120</v>
      </c>
    </row>
    <row r="212" spans="1:60" outlineLevel="1" x14ac:dyDescent="0.2">
      <c r="A212" s="200">
        <v>58</v>
      </c>
      <c r="B212" s="155" t="s">
        <v>327</v>
      </c>
      <c r="C212" s="165" t="s">
        <v>328</v>
      </c>
      <c r="D212" s="156" t="s">
        <v>131</v>
      </c>
      <c r="E212" s="157">
        <v>3.3180000000000001</v>
      </c>
      <c r="F212" s="158"/>
      <c r="G212" s="201">
        <f>ROUND(E212*F212,2)</f>
        <v>0</v>
      </c>
      <c r="H212" s="148"/>
      <c r="I212" s="147">
        <f>ROUND(E212*H212,2)</f>
        <v>0</v>
      </c>
      <c r="J212" s="148"/>
      <c r="K212" s="147">
        <f>ROUND(E212*J212,2)</f>
        <v>0</v>
      </c>
      <c r="L212" s="147">
        <v>21</v>
      </c>
      <c r="M212" s="147">
        <f>G212*(1+L212/100)</f>
        <v>0</v>
      </c>
      <c r="N212" s="146">
        <v>3.1E-4</v>
      </c>
      <c r="O212" s="146">
        <f>ROUND(E212*N212,2)</f>
        <v>0</v>
      </c>
      <c r="P212" s="146">
        <v>0</v>
      </c>
      <c r="Q212" s="146">
        <f>ROUND(E212*P212,2)</f>
        <v>0</v>
      </c>
      <c r="R212" s="147"/>
      <c r="S212" s="147" t="s">
        <v>132</v>
      </c>
      <c r="T212" s="147" t="s">
        <v>132</v>
      </c>
      <c r="U212" s="147">
        <v>0.40300000000000002</v>
      </c>
      <c r="V212" s="147">
        <f>ROUND(E212*U212,2)</f>
        <v>1.34</v>
      </c>
      <c r="W212" s="147"/>
      <c r="X212" s="147" t="s">
        <v>126</v>
      </c>
      <c r="Y212" s="147" t="s">
        <v>127</v>
      </c>
      <c r="Z212" s="143"/>
      <c r="AA212" s="143"/>
      <c r="AB212" s="143"/>
      <c r="AC212" s="143"/>
      <c r="AD212" s="143"/>
      <c r="AE212" s="143"/>
      <c r="AF212" s="143"/>
      <c r="AG212" s="143" t="s">
        <v>128</v>
      </c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  <c r="AU212" s="143"/>
      <c r="AV212" s="143"/>
      <c r="AW212" s="143"/>
      <c r="AX212" s="143"/>
      <c r="AY212" s="143"/>
      <c r="AZ212" s="143"/>
      <c r="BA212" s="143"/>
      <c r="BB212" s="143"/>
      <c r="BC212" s="143"/>
      <c r="BD212" s="143"/>
      <c r="BE212" s="143"/>
      <c r="BF212" s="143"/>
      <c r="BG212" s="143"/>
      <c r="BH212" s="143"/>
    </row>
    <row r="213" spans="1:60" outlineLevel="2" x14ac:dyDescent="0.2">
      <c r="A213" s="202"/>
      <c r="B213" s="167"/>
      <c r="C213" s="203" t="s">
        <v>329</v>
      </c>
      <c r="D213" s="204"/>
      <c r="E213" s="205"/>
      <c r="F213" s="172"/>
      <c r="G213" s="206"/>
      <c r="H213" s="147"/>
      <c r="I213" s="147"/>
      <c r="J213" s="147"/>
      <c r="K213" s="147"/>
      <c r="L213" s="147"/>
      <c r="M213" s="147"/>
      <c r="N213" s="146"/>
      <c r="O213" s="146"/>
      <c r="P213" s="146"/>
      <c r="Q213" s="146"/>
      <c r="R213" s="147"/>
      <c r="S213" s="147"/>
      <c r="T213" s="147"/>
      <c r="U213" s="147"/>
      <c r="V213" s="147"/>
      <c r="W213" s="147"/>
      <c r="X213" s="147"/>
      <c r="Y213" s="147"/>
      <c r="Z213" s="143"/>
      <c r="AA213" s="143"/>
      <c r="AB213" s="143"/>
      <c r="AC213" s="143"/>
      <c r="AD213" s="143"/>
      <c r="AE213" s="143"/>
      <c r="AF213" s="143"/>
      <c r="AG213" s="143" t="s">
        <v>134</v>
      </c>
      <c r="AH213" s="143">
        <v>0</v>
      </c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  <c r="AU213" s="143"/>
      <c r="AV213" s="143"/>
      <c r="AW213" s="143"/>
      <c r="AX213" s="143"/>
      <c r="AY213" s="143"/>
      <c r="AZ213" s="143"/>
      <c r="BA213" s="143"/>
      <c r="BB213" s="143"/>
      <c r="BC213" s="143"/>
      <c r="BD213" s="143"/>
      <c r="BE213" s="143"/>
      <c r="BF213" s="143"/>
      <c r="BG213" s="143"/>
      <c r="BH213" s="143"/>
    </row>
    <row r="214" spans="1:60" outlineLevel="3" x14ac:dyDescent="0.2">
      <c r="A214" s="202"/>
      <c r="B214" s="167"/>
      <c r="C214" s="203" t="s">
        <v>330</v>
      </c>
      <c r="D214" s="204"/>
      <c r="E214" s="205">
        <v>3.3180000000000001</v>
      </c>
      <c r="F214" s="172"/>
      <c r="G214" s="206"/>
      <c r="H214" s="147"/>
      <c r="I214" s="147"/>
      <c r="J214" s="147"/>
      <c r="K214" s="147"/>
      <c r="L214" s="147"/>
      <c r="M214" s="147"/>
      <c r="N214" s="146"/>
      <c r="O214" s="146"/>
      <c r="P214" s="146"/>
      <c r="Q214" s="146"/>
      <c r="R214" s="147"/>
      <c r="S214" s="147"/>
      <c r="T214" s="147"/>
      <c r="U214" s="147"/>
      <c r="V214" s="147"/>
      <c r="W214" s="147"/>
      <c r="X214" s="147"/>
      <c r="Y214" s="147"/>
      <c r="Z214" s="143"/>
      <c r="AA214" s="143"/>
      <c r="AB214" s="143"/>
      <c r="AC214" s="143"/>
      <c r="AD214" s="143"/>
      <c r="AE214" s="143"/>
      <c r="AF214" s="143"/>
      <c r="AG214" s="143" t="s">
        <v>134</v>
      </c>
      <c r="AH214" s="143">
        <v>0</v>
      </c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  <c r="AU214" s="143"/>
      <c r="AV214" s="143"/>
      <c r="AW214" s="143"/>
      <c r="AX214" s="143"/>
      <c r="AY214" s="143"/>
      <c r="AZ214" s="143"/>
      <c r="BA214" s="143"/>
      <c r="BB214" s="143"/>
      <c r="BC214" s="143"/>
      <c r="BD214" s="143"/>
      <c r="BE214" s="143"/>
      <c r="BF214" s="143"/>
      <c r="BG214" s="143"/>
      <c r="BH214" s="143"/>
    </row>
    <row r="215" spans="1:60" x14ac:dyDescent="0.2">
      <c r="A215" s="196" t="s">
        <v>119</v>
      </c>
      <c r="B215" s="151" t="s">
        <v>84</v>
      </c>
      <c r="C215" s="163" t="s">
        <v>85</v>
      </c>
      <c r="D215" s="152"/>
      <c r="E215" s="153"/>
      <c r="F215" s="154"/>
      <c r="G215" s="197">
        <f>SUMIF(AG216:AG223,"&lt;&gt;NOR",G216:G223)</f>
        <v>0</v>
      </c>
      <c r="H215" s="150"/>
      <c r="I215" s="150">
        <f>SUM(I216:I223)</f>
        <v>0</v>
      </c>
      <c r="J215" s="150"/>
      <c r="K215" s="150">
        <f>SUM(K216:K223)</f>
        <v>0</v>
      </c>
      <c r="L215" s="150"/>
      <c r="M215" s="150">
        <f>SUM(M216:M223)</f>
        <v>0</v>
      </c>
      <c r="N215" s="149"/>
      <c r="O215" s="149">
        <f>SUM(O216:O223)</f>
        <v>0</v>
      </c>
      <c r="P215" s="149"/>
      <c r="Q215" s="149">
        <f>SUM(Q216:Q223)</f>
        <v>0</v>
      </c>
      <c r="R215" s="150"/>
      <c r="S215" s="150"/>
      <c r="T215" s="150"/>
      <c r="U215" s="150"/>
      <c r="V215" s="150">
        <f>SUM(V216:V223)</f>
        <v>4.63</v>
      </c>
      <c r="W215" s="150"/>
      <c r="X215" s="150"/>
      <c r="Y215" s="150"/>
      <c r="AG215" t="s">
        <v>120</v>
      </c>
    </row>
    <row r="216" spans="1:60" outlineLevel="1" x14ac:dyDescent="0.2">
      <c r="A216" s="198">
        <v>59</v>
      </c>
      <c r="B216" s="159" t="s">
        <v>331</v>
      </c>
      <c r="C216" s="164" t="s">
        <v>332</v>
      </c>
      <c r="D216" s="160" t="s">
        <v>131</v>
      </c>
      <c r="E216" s="161">
        <v>34.945999999999998</v>
      </c>
      <c r="F216" s="162"/>
      <c r="G216" s="199">
        <f>ROUND(E216*F216,2)</f>
        <v>0</v>
      </c>
      <c r="H216" s="148"/>
      <c r="I216" s="147">
        <f>ROUND(E216*H216,2)</f>
        <v>0</v>
      </c>
      <c r="J216" s="148"/>
      <c r="K216" s="147">
        <f>ROUND(E216*J216,2)</f>
        <v>0</v>
      </c>
      <c r="L216" s="147">
        <v>21</v>
      </c>
      <c r="M216" s="147">
        <f>G216*(1+L216/100)</f>
        <v>0</v>
      </c>
      <c r="N216" s="146">
        <v>6.9999999999999994E-5</v>
      </c>
      <c r="O216" s="146">
        <f>ROUND(E216*N216,2)</f>
        <v>0</v>
      </c>
      <c r="P216" s="146">
        <v>0</v>
      </c>
      <c r="Q216" s="146">
        <f>ROUND(E216*P216,2)</f>
        <v>0</v>
      </c>
      <c r="R216" s="147"/>
      <c r="S216" s="147" t="s">
        <v>132</v>
      </c>
      <c r="T216" s="147" t="s">
        <v>132</v>
      </c>
      <c r="U216" s="147">
        <v>3.2480000000000002E-2</v>
      </c>
      <c r="V216" s="147">
        <f>ROUND(E216*U216,2)</f>
        <v>1.1399999999999999</v>
      </c>
      <c r="W216" s="147"/>
      <c r="X216" s="147" t="s">
        <v>126</v>
      </c>
      <c r="Y216" s="147" t="s">
        <v>127</v>
      </c>
      <c r="Z216" s="143"/>
      <c r="AA216" s="143"/>
      <c r="AB216" s="143"/>
      <c r="AC216" s="143"/>
      <c r="AD216" s="143"/>
      <c r="AE216" s="143"/>
      <c r="AF216" s="143"/>
      <c r="AG216" s="143" t="s">
        <v>260</v>
      </c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  <c r="AU216" s="143"/>
      <c r="AV216" s="143"/>
      <c r="AW216" s="143"/>
      <c r="AX216" s="143"/>
      <c r="AY216" s="143"/>
      <c r="AZ216" s="143"/>
      <c r="BA216" s="143"/>
      <c r="BB216" s="143"/>
      <c r="BC216" s="143"/>
      <c r="BD216" s="143"/>
      <c r="BE216" s="143"/>
      <c r="BF216" s="143"/>
      <c r="BG216" s="143"/>
      <c r="BH216" s="143"/>
    </row>
    <row r="217" spans="1:60" outlineLevel="1" x14ac:dyDescent="0.2">
      <c r="A217" s="200">
        <v>60</v>
      </c>
      <c r="B217" s="155" t="s">
        <v>333</v>
      </c>
      <c r="C217" s="165" t="s">
        <v>334</v>
      </c>
      <c r="D217" s="156" t="s">
        <v>131</v>
      </c>
      <c r="E217" s="157">
        <v>34.945999999999998</v>
      </c>
      <c r="F217" s="158"/>
      <c r="G217" s="201">
        <f>ROUND(E217*F217,2)</f>
        <v>0</v>
      </c>
      <c r="H217" s="148"/>
      <c r="I217" s="147">
        <f>ROUND(E217*H217,2)</f>
        <v>0</v>
      </c>
      <c r="J217" s="148"/>
      <c r="K217" s="147">
        <f>ROUND(E217*J217,2)</f>
        <v>0</v>
      </c>
      <c r="L217" s="147">
        <v>21</v>
      </c>
      <c r="M217" s="147">
        <f>G217*(1+L217/100)</f>
        <v>0</v>
      </c>
      <c r="N217" s="146">
        <v>1.3999999999999999E-4</v>
      </c>
      <c r="O217" s="146">
        <f>ROUND(E217*N217,2)</f>
        <v>0</v>
      </c>
      <c r="P217" s="146">
        <v>0</v>
      </c>
      <c r="Q217" s="146">
        <f>ROUND(E217*P217,2)</f>
        <v>0</v>
      </c>
      <c r="R217" s="147"/>
      <c r="S217" s="147" t="s">
        <v>132</v>
      </c>
      <c r="T217" s="147" t="s">
        <v>132</v>
      </c>
      <c r="U217" s="147">
        <v>0.1</v>
      </c>
      <c r="V217" s="147">
        <f>ROUND(E217*U217,2)</f>
        <v>3.49</v>
      </c>
      <c r="W217" s="147"/>
      <c r="X217" s="147" t="s">
        <v>126</v>
      </c>
      <c r="Y217" s="147" t="s">
        <v>127</v>
      </c>
      <c r="Z217" s="143"/>
      <c r="AA217" s="143"/>
      <c r="AB217" s="143"/>
      <c r="AC217" s="143"/>
      <c r="AD217" s="143"/>
      <c r="AE217" s="143"/>
      <c r="AF217" s="143"/>
      <c r="AG217" s="143" t="s">
        <v>260</v>
      </c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  <c r="AU217" s="143"/>
      <c r="AV217" s="143"/>
      <c r="AW217" s="143"/>
      <c r="AX217" s="143"/>
      <c r="AY217" s="143"/>
      <c r="AZ217" s="143"/>
      <c r="BA217" s="143"/>
      <c r="BB217" s="143"/>
      <c r="BC217" s="143"/>
      <c r="BD217" s="143"/>
      <c r="BE217" s="143"/>
      <c r="BF217" s="143"/>
      <c r="BG217" s="143"/>
      <c r="BH217" s="143"/>
    </row>
    <row r="218" spans="1:60" outlineLevel="2" x14ac:dyDescent="0.2">
      <c r="A218" s="202"/>
      <c r="B218" s="167"/>
      <c r="C218" s="203" t="s">
        <v>335</v>
      </c>
      <c r="D218" s="204"/>
      <c r="E218" s="205"/>
      <c r="F218" s="172"/>
      <c r="G218" s="206"/>
      <c r="H218" s="147"/>
      <c r="I218" s="147"/>
      <c r="J218" s="147"/>
      <c r="K218" s="147"/>
      <c r="L218" s="147"/>
      <c r="M218" s="147"/>
      <c r="N218" s="146"/>
      <c r="O218" s="146"/>
      <c r="P218" s="146"/>
      <c r="Q218" s="146"/>
      <c r="R218" s="147"/>
      <c r="S218" s="147"/>
      <c r="T218" s="147"/>
      <c r="U218" s="147"/>
      <c r="V218" s="147"/>
      <c r="W218" s="147"/>
      <c r="X218" s="147"/>
      <c r="Y218" s="147"/>
      <c r="Z218" s="143"/>
      <c r="AA218" s="143"/>
      <c r="AB218" s="143"/>
      <c r="AC218" s="143"/>
      <c r="AD218" s="143"/>
      <c r="AE218" s="143"/>
      <c r="AF218" s="143"/>
      <c r="AG218" s="143" t="s">
        <v>134</v>
      </c>
      <c r="AH218" s="143">
        <v>0</v>
      </c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  <c r="AU218" s="143"/>
      <c r="AV218" s="143"/>
      <c r="AW218" s="143"/>
      <c r="AX218" s="143"/>
      <c r="AY218" s="143"/>
      <c r="AZ218" s="143"/>
      <c r="BA218" s="143"/>
      <c r="BB218" s="143"/>
      <c r="BC218" s="143"/>
      <c r="BD218" s="143"/>
      <c r="BE218" s="143"/>
      <c r="BF218" s="143"/>
      <c r="BG218" s="143"/>
      <c r="BH218" s="143"/>
    </row>
    <row r="219" spans="1:60" outlineLevel="3" x14ac:dyDescent="0.2">
      <c r="A219" s="202"/>
      <c r="B219" s="167"/>
      <c r="C219" s="203" t="s">
        <v>336</v>
      </c>
      <c r="D219" s="204"/>
      <c r="E219" s="205">
        <v>17.39</v>
      </c>
      <c r="F219" s="172"/>
      <c r="G219" s="206"/>
      <c r="H219" s="147"/>
      <c r="I219" s="147"/>
      <c r="J219" s="147"/>
      <c r="K219" s="147"/>
      <c r="L219" s="147"/>
      <c r="M219" s="147"/>
      <c r="N219" s="146"/>
      <c r="O219" s="146"/>
      <c r="P219" s="146"/>
      <c r="Q219" s="146"/>
      <c r="R219" s="147"/>
      <c r="S219" s="147"/>
      <c r="T219" s="147"/>
      <c r="U219" s="147"/>
      <c r="V219" s="147"/>
      <c r="W219" s="147"/>
      <c r="X219" s="147"/>
      <c r="Y219" s="147"/>
      <c r="Z219" s="143"/>
      <c r="AA219" s="143"/>
      <c r="AB219" s="143"/>
      <c r="AC219" s="143"/>
      <c r="AD219" s="143"/>
      <c r="AE219" s="143"/>
      <c r="AF219" s="143"/>
      <c r="AG219" s="143" t="s">
        <v>134</v>
      </c>
      <c r="AH219" s="143">
        <v>0</v>
      </c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  <c r="AU219" s="143"/>
      <c r="AV219" s="143"/>
      <c r="AW219" s="143"/>
      <c r="AX219" s="143"/>
      <c r="AY219" s="143"/>
      <c r="AZ219" s="143"/>
      <c r="BA219" s="143"/>
      <c r="BB219" s="143"/>
      <c r="BC219" s="143"/>
      <c r="BD219" s="143"/>
      <c r="BE219" s="143"/>
      <c r="BF219" s="143"/>
      <c r="BG219" s="143"/>
      <c r="BH219" s="143"/>
    </row>
    <row r="220" spans="1:60" outlineLevel="3" x14ac:dyDescent="0.2">
      <c r="A220" s="202"/>
      <c r="B220" s="167"/>
      <c r="C220" s="203" t="s">
        <v>337</v>
      </c>
      <c r="D220" s="204"/>
      <c r="E220" s="205"/>
      <c r="F220" s="172"/>
      <c r="G220" s="206"/>
      <c r="H220" s="147"/>
      <c r="I220" s="147"/>
      <c r="J220" s="147"/>
      <c r="K220" s="147"/>
      <c r="L220" s="147"/>
      <c r="M220" s="147"/>
      <c r="N220" s="146"/>
      <c r="O220" s="146"/>
      <c r="P220" s="146"/>
      <c r="Q220" s="146"/>
      <c r="R220" s="147"/>
      <c r="S220" s="147"/>
      <c r="T220" s="147"/>
      <c r="U220" s="147"/>
      <c r="V220" s="147"/>
      <c r="W220" s="147"/>
      <c r="X220" s="147"/>
      <c r="Y220" s="147"/>
      <c r="Z220" s="143"/>
      <c r="AA220" s="143"/>
      <c r="AB220" s="143"/>
      <c r="AC220" s="143"/>
      <c r="AD220" s="143"/>
      <c r="AE220" s="143"/>
      <c r="AF220" s="143"/>
      <c r="AG220" s="143" t="s">
        <v>134</v>
      </c>
      <c r="AH220" s="143">
        <v>0</v>
      </c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  <c r="AU220" s="143"/>
      <c r="AV220" s="143"/>
      <c r="AW220" s="143"/>
      <c r="AX220" s="143"/>
      <c r="AY220" s="143"/>
      <c r="AZ220" s="143"/>
      <c r="BA220" s="143"/>
      <c r="BB220" s="143"/>
      <c r="BC220" s="143"/>
      <c r="BD220" s="143"/>
      <c r="BE220" s="143"/>
      <c r="BF220" s="143"/>
      <c r="BG220" s="143"/>
      <c r="BH220" s="143"/>
    </row>
    <row r="221" spans="1:60" outlineLevel="3" x14ac:dyDescent="0.2">
      <c r="A221" s="202"/>
      <c r="B221" s="167"/>
      <c r="C221" s="203" t="s">
        <v>338</v>
      </c>
      <c r="D221" s="204"/>
      <c r="E221" s="205">
        <v>11.17</v>
      </c>
      <c r="F221" s="172"/>
      <c r="G221" s="206"/>
      <c r="H221" s="147"/>
      <c r="I221" s="147"/>
      <c r="J221" s="147"/>
      <c r="K221" s="147"/>
      <c r="L221" s="147"/>
      <c r="M221" s="147"/>
      <c r="N221" s="146"/>
      <c r="O221" s="146"/>
      <c r="P221" s="146"/>
      <c r="Q221" s="146"/>
      <c r="R221" s="147"/>
      <c r="S221" s="147"/>
      <c r="T221" s="147"/>
      <c r="U221" s="147"/>
      <c r="V221" s="147"/>
      <c r="W221" s="147"/>
      <c r="X221" s="147"/>
      <c r="Y221" s="147"/>
      <c r="Z221" s="143"/>
      <c r="AA221" s="143"/>
      <c r="AB221" s="143"/>
      <c r="AC221" s="143"/>
      <c r="AD221" s="143"/>
      <c r="AE221" s="143"/>
      <c r="AF221" s="143"/>
      <c r="AG221" s="143" t="s">
        <v>134</v>
      </c>
      <c r="AH221" s="143">
        <v>0</v>
      </c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  <c r="AU221" s="143"/>
      <c r="AV221" s="143"/>
      <c r="AW221" s="143"/>
      <c r="AX221" s="143"/>
      <c r="AY221" s="143"/>
      <c r="AZ221" s="143"/>
      <c r="BA221" s="143"/>
      <c r="BB221" s="143"/>
      <c r="BC221" s="143"/>
      <c r="BD221" s="143"/>
      <c r="BE221" s="143"/>
      <c r="BF221" s="143"/>
      <c r="BG221" s="143"/>
      <c r="BH221" s="143"/>
    </row>
    <row r="222" spans="1:60" outlineLevel="3" x14ac:dyDescent="0.2">
      <c r="A222" s="202"/>
      <c r="B222" s="167"/>
      <c r="C222" s="203" t="s">
        <v>339</v>
      </c>
      <c r="D222" s="204"/>
      <c r="E222" s="205">
        <v>9.5380000000000003</v>
      </c>
      <c r="F222" s="172"/>
      <c r="G222" s="206"/>
      <c r="H222" s="147"/>
      <c r="I222" s="147"/>
      <c r="J222" s="147"/>
      <c r="K222" s="147"/>
      <c r="L222" s="147"/>
      <c r="M222" s="147"/>
      <c r="N222" s="146"/>
      <c r="O222" s="146"/>
      <c r="P222" s="146"/>
      <c r="Q222" s="146"/>
      <c r="R222" s="147"/>
      <c r="S222" s="147"/>
      <c r="T222" s="147"/>
      <c r="U222" s="147"/>
      <c r="V222" s="147"/>
      <c r="W222" s="147"/>
      <c r="X222" s="147"/>
      <c r="Y222" s="147"/>
      <c r="Z222" s="143"/>
      <c r="AA222" s="143"/>
      <c r="AB222" s="143"/>
      <c r="AC222" s="143"/>
      <c r="AD222" s="143"/>
      <c r="AE222" s="143"/>
      <c r="AF222" s="143"/>
      <c r="AG222" s="143" t="s">
        <v>134</v>
      </c>
      <c r="AH222" s="143">
        <v>0</v>
      </c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  <c r="AU222" s="143"/>
      <c r="AV222" s="143"/>
      <c r="AW222" s="143"/>
      <c r="AX222" s="143"/>
      <c r="AY222" s="143"/>
      <c r="AZ222" s="143"/>
      <c r="BA222" s="143"/>
      <c r="BB222" s="143"/>
      <c r="BC222" s="143"/>
      <c r="BD222" s="143"/>
      <c r="BE222" s="143"/>
      <c r="BF222" s="143"/>
      <c r="BG222" s="143"/>
      <c r="BH222" s="143"/>
    </row>
    <row r="223" spans="1:60" outlineLevel="3" x14ac:dyDescent="0.2">
      <c r="A223" s="202"/>
      <c r="B223" s="167"/>
      <c r="C223" s="203" t="s">
        <v>135</v>
      </c>
      <c r="D223" s="204"/>
      <c r="E223" s="205">
        <v>-3.1520000000000001</v>
      </c>
      <c r="F223" s="172"/>
      <c r="G223" s="206"/>
      <c r="H223" s="147"/>
      <c r="I223" s="147"/>
      <c r="J223" s="147"/>
      <c r="K223" s="147"/>
      <c r="L223" s="147"/>
      <c r="M223" s="147"/>
      <c r="N223" s="146"/>
      <c r="O223" s="146"/>
      <c r="P223" s="146"/>
      <c r="Q223" s="146"/>
      <c r="R223" s="147"/>
      <c r="S223" s="147"/>
      <c r="T223" s="147"/>
      <c r="U223" s="147"/>
      <c r="V223" s="147"/>
      <c r="W223" s="147"/>
      <c r="X223" s="147"/>
      <c r="Y223" s="147"/>
      <c r="Z223" s="143"/>
      <c r="AA223" s="143"/>
      <c r="AB223" s="143"/>
      <c r="AC223" s="143"/>
      <c r="AD223" s="143"/>
      <c r="AE223" s="143"/>
      <c r="AF223" s="143"/>
      <c r="AG223" s="143" t="s">
        <v>134</v>
      </c>
      <c r="AH223" s="143">
        <v>0</v>
      </c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  <c r="AU223" s="143"/>
      <c r="AV223" s="143"/>
      <c r="AW223" s="143"/>
      <c r="AX223" s="143"/>
      <c r="AY223" s="143"/>
      <c r="AZ223" s="143"/>
      <c r="BA223" s="143"/>
      <c r="BB223" s="143"/>
      <c r="BC223" s="143"/>
      <c r="BD223" s="143"/>
      <c r="BE223" s="143"/>
      <c r="BF223" s="143"/>
      <c r="BG223" s="143"/>
      <c r="BH223" s="143"/>
    </row>
    <row r="224" spans="1:60" x14ac:dyDescent="0.2">
      <c r="A224" s="196" t="s">
        <v>119</v>
      </c>
      <c r="B224" s="151" t="s">
        <v>86</v>
      </c>
      <c r="C224" s="163" t="s">
        <v>87</v>
      </c>
      <c r="D224" s="152"/>
      <c r="E224" s="153"/>
      <c r="F224" s="154"/>
      <c r="G224" s="197">
        <f>SUMIF(AG225:AG225,"&lt;&gt;NOR",G225:G225)</f>
        <v>0</v>
      </c>
      <c r="H224" s="150"/>
      <c r="I224" s="150">
        <f>SUM(I225:I225)</f>
        <v>0</v>
      </c>
      <c r="J224" s="150"/>
      <c r="K224" s="150">
        <f>SUM(K225:K225)</f>
        <v>0</v>
      </c>
      <c r="L224" s="150"/>
      <c r="M224" s="150">
        <f>SUM(M225:M225)</f>
        <v>0</v>
      </c>
      <c r="N224" s="149"/>
      <c r="O224" s="149">
        <f>SUM(O225:O225)</f>
        <v>0</v>
      </c>
      <c r="P224" s="149"/>
      <c r="Q224" s="149">
        <f>SUM(Q225:Q225)</f>
        <v>0</v>
      </c>
      <c r="R224" s="150"/>
      <c r="S224" s="150"/>
      <c r="T224" s="150"/>
      <c r="U224" s="150"/>
      <c r="V224" s="150">
        <f>SUM(V225:V225)</f>
        <v>0</v>
      </c>
      <c r="W224" s="150"/>
      <c r="X224" s="150"/>
      <c r="Y224" s="150"/>
      <c r="AG224" t="s">
        <v>120</v>
      </c>
    </row>
    <row r="225" spans="1:60" outlineLevel="1" x14ac:dyDescent="0.2">
      <c r="A225" s="198">
        <v>61</v>
      </c>
      <c r="B225" s="159" t="s">
        <v>340</v>
      </c>
      <c r="C225" s="164" t="s">
        <v>341</v>
      </c>
      <c r="D225" s="160" t="s">
        <v>138</v>
      </c>
      <c r="E225" s="161">
        <v>1</v>
      </c>
      <c r="F225" s="162"/>
      <c r="G225" s="199">
        <f>ROUND(E225*F225,2)</f>
        <v>0</v>
      </c>
      <c r="H225" s="148"/>
      <c r="I225" s="147">
        <f>ROUND(E225*H225,2)</f>
        <v>0</v>
      </c>
      <c r="J225" s="148"/>
      <c r="K225" s="147">
        <f>ROUND(E225*J225,2)</f>
        <v>0</v>
      </c>
      <c r="L225" s="147">
        <v>21</v>
      </c>
      <c r="M225" s="147">
        <f>G225*(1+L225/100)</f>
        <v>0</v>
      </c>
      <c r="N225" s="146">
        <v>0</v>
      </c>
      <c r="O225" s="146">
        <f>ROUND(E225*N225,2)</f>
        <v>0</v>
      </c>
      <c r="P225" s="146">
        <v>0</v>
      </c>
      <c r="Q225" s="146">
        <f>ROUND(E225*P225,2)</f>
        <v>0</v>
      </c>
      <c r="R225" s="147"/>
      <c r="S225" s="147" t="s">
        <v>124</v>
      </c>
      <c r="T225" s="147" t="s">
        <v>125</v>
      </c>
      <c r="U225" s="147">
        <v>0</v>
      </c>
      <c r="V225" s="147">
        <f>ROUND(E225*U225,2)</f>
        <v>0</v>
      </c>
      <c r="W225" s="147"/>
      <c r="X225" s="147" t="s">
        <v>126</v>
      </c>
      <c r="Y225" s="147" t="s">
        <v>127</v>
      </c>
      <c r="Z225" s="143"/>
      <c r="AA225" s="143"/>
      <c r="AB225" s="143"/>
      <c r="AC225" s="143"/>
      <c r="AD225" s="143"/>
      <c r="AE225" s="143"/>
      <c r="AF225" s="143"/>
      <c r="AG225" s="143" t="s">
        <v>128</v>
      </c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  <c r="AU225" s="143"/>
      <c r="AV225" s="143"/>
      <c r="AW225" s="143"/>
      <c r="AX225" s="143"/>
      <c r="AY225" s="143"/>
      <c r="AZ225" s="143"/>
      <c r="BA225" s="143"/>
      <c r="BB225" s="143"/>
      <c r="BC225" s="143"/>
      <c r="BD225" s="143"/>
      <c r="BE225" s="143"/>
      <c r="BF225" s="143"/>
      <c r="BG225" s="143"/>
      <c r="BH225" s="143"/>
    </row>
    <row r="226" spans="1:60" x14ac:dyDescent="0.2">
      <c r="A226" s="196" t="s">
        <v>119</v>
      </c>
      <c r="B226" s="151" t="s">
        <v>88</v>
      </c>
      <c r="C226" s="163" t="s">
        <v>89</v>
      </c>
      <c r="D226" s="152"/>
      <c r="E226" s="153"/>
      <c r="F226" s="154"/>
      <c r="G226" s="197">
        <f>SUMIF(AG227:AG233,"&lt;&gt;NOR",G227:G233)</f>
        <v>0</v>
      </c>
      <c r="H226" s="150"/>
      <c r="I226" s="150">
        <f>SUM(I227:I233)</f>
        <v>0</v>
      </c>
      <c r="J226" s="150"/>
      <c r="K226" s="150">
        <f>SUM(K227:K233)</f>
        <v>0</v>
      </c>
      <c r="L226" s="150"/>
      <c r="M226" s="150">
        <f>SUM(M227:M233)</f>
        <v>0</v>
      </c>
      <c r="N226" s="149"/>
      <c r="O226" s="149">
        <f>SUM(O227:O233)</f>
        <v>0</v>
      </c>
      <c r="P226" s="149"/>
      <c r="Q226" s="149">
        <f>SUM(Q227:Q233)</f>
        <v>0</v>
      </c>
      <c r="R226" s="150"/>
      <c r="S226" s="150"/>
      <c r="T226" s="150"/>
      <c r="U226" s="150"/>
      <c r="V226" s="150">
        <f>SUM(V227:V233)</f>
        <v>28.81</v>
      </c>
      <c r="W226" s="150"/>
      <c r="X226" s="150"/>
      <c r="Y226" s="150"/>
      <c r="AG226" t="s">
        <v>120</v>
      </c>
    </row>
    <row r="227" spans="1:60" outlineLevel="1" x14ac:dyDescent="0.2">
      <c r="A227" s="198">
        <v>62</v>
      </c>
      <c r="B227" s="159" t="s">
        <v>342</v>
      </c>
      <c r="C227" s="164" t="s">
        <v>343</v>
      </c>
      <c r="D227" s="160" t="s">
        <v>255</v>
      </c>
      <c r="E227" s="161">
        <v>14.96768</v>
      </c>
      <c r="F227" s="162"/>
      <c r="G227" s="199">
        <f t="shared" ref="G227:G233" si="7">ROUND(E227*F227,2)</f>
        <v>0</v>
      </c>
      <c r="H227" s="148"/>
      <c r="I227" s="147">
        <f t="shared" ref="I227:I233" si="8">ROUND(E227*H227,2)</f>
        <v>0</v>
      </c>
      <c r="J227" s="148"/>
      <c r="K227" s="147">
        <f t="shared" ref="K227:K233" si="9">ROUND(E227*J227,2)</f>
        <v>0</v>
      </c>
      <c r="L227" s="147">
        <v>21</v>
      </c>
      <c r="M227" s="147">
        <f t="shared" ref="M227:M233" si="10">G227*(1+L227/100)</f>
        <v>0</v>
      </c>
      <c r="N227" s="146">
        <v>0</v>
      </c>
      <c r="O227" s="146">
        <f t="shared" ref="O227:O233" si="11">ROUND(E227*N227,2)</f>
        <v>0</v>
      </c>
      <c r="P227" s="146">
        <v>0</v>
      </c>
      <c r="Q227" s="146">
        <f t="shared" ref="Q227:Q233" si="12">ROUND(E227*P227,2)</f>
        <v>0</v>
      </c>
      <c r="R227" s="147"/>
      <c r="S227" s="147" t="s">
        <v>132</v>
      </c>
      <c r="T227" s="147" t="s">
        <v>132</v>
      </c>
      <c r="U227" s="147">
        <v>0.27700000000000002</v>
      </c>
      <c r="V227" s="147">
        <f t="shared" ref="V227:V233" si="13">ROUND(E227*U227,2)</f>
        <v>4.1500000000000004</v>
      </c>
      <c r="W227" s="147"/>
      <c r="X227" s="147" t="s">
        <v>344</v>
      </c>
      <c r="Y227" s="147" t="s">
        <v>127</v>
      </c>
      <c r="Z227" s="143"/>
      <c r="AA227" s="143"/>
      <c r="AB227" s="143"/>
      <c r="AC227" s="143"/>
      <c r="AD227" s="143"/>
      <c r="AE227" s="143"/>
      <c r="AF227" s="143"/>
      <c r="AG227" s="143" t="s">
        <v>345</v>
      </c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  <c r="AU227" s="143"/>
      <c r="AV227" s="143"/>
      <c r="AW227" s="143"/>
      <c r="AX227" s="143"/>
      <c r="AY227" s="143"/>
      <c r="AZ227" s="143"/>
      <c r="BA227" s="143"/>
      <c r="BB227" s="143"/>
      <c r="BC227" s="143"/>
      <c r="BD227" s="143"/>
      <c r="BE227" s="143"/>
      <c r="BF227" s="143"/>
      <c r="BG227" s="143"/>
      <c r="BH227" s="143"/>
    </row>
    <row r="228" spans="1:60" outlineLevel="1" x14ac:dyDescent="0.2">
      <c r="A228" s="198">
        <v>63</v>
      </c>
      <c r="B228" s="159" t="s">
        <v>346</v>
      </c>
      <c r="C228" s="164" t="s">
        <v>347</v>
      </c>
      <c r="D228" s="160" t="s">
        <v>255</v>
      </c>
      <c r="E228" s="161">
        <v>14.96768</v>
      </c>
      <c r="F228" s="162"/>
      <c r="G228" s="199">
        <f t="shared" si="7"/>
        <v>0</v>
      </c>
      <c r="H228" s="148"/>
      <c r="I228" s="147">
        <f t="shared" si="8"/>
        <v>0</v>
      </c>
      <c r="J228" s="148"/>
      <c r="K228" s="147">
        <f t="shared" si="9"/>
        <v>0</v>
      </c>
      <c r="L228" s="147">
        <v>21</v>
      </c>
      <c r="M228" s="147">
        <f t="shared" si="10"/>
        <v>0</v>
      </c>
      <c r="N228" s="146">
        <v>0</v>
      </c>
      <c r="O228" s="146">
        <f t="shared" si="11"/>
        <v>0</v>
      </c>
      <c r="P228" s="146">
        <v>0</v>
      </c>
      <c r="Q228" s="146">
        <f t="shared" si="12"/>
        <v>0</v>
      </c>
      <c r="R228" s="147"/>
      <c r="S228" s="147" t="s">
        <v>132</v>
      </c>
      <c r="T228" s="147" t="s">
        <v>132</v>
      </c>
      <c r="U228" s="147">
        <v>0.49</v>
      </c>
      <c r="V228" s="147">
        <f t="shared" si="13"/>
        <v>7.33</v>
      </c>
      <c r="W228" s="147"/>
      <c r="X228" s="147" t="s">
        <v>344</v>
      </c>
      <c r="Y228" s="147" t="s">
        <v>127</v>
      </c>
      <c r="Z228" s="143"/>
      <c r="AA228" s="143"/>
      <c r="AB228" s="143"/>
      <c r="AC228" s="143"/>
      <c r="AD228" s="143"/>
      <c r="AE228" s="143"/>
      <c r="AF228" s="143"/>
      <c r="AG228" s="143" t="s">
        <v>345</v>
      </c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  <c r="AU228" s="143"/>
      <c r="AV228" s="143"/>
      <c r="AW228" s="143"/>
      <c r="AX228" s="143"/>
      <c r="AY228" s="143"/>
      <c r="AZ228" s="143"/>
      <c r="BA228" s="143"/>
      <c r="BB228" s="143"/>
      <c r="BC228" s="143"/>
      <c r="BD228" s="143"/>
      <c r="BE228" s="143"/>
      <c r="BF228" s="143"/>
      <c r="BG228" s="143"/>
      <c r="BH228" s="143"/>
    </row>
    <row r="229" spans="1:60" outlineLevel="1" x14ac:dyDescent="0.2">
      <c r="A229" s="198">
        <v>64</v>
      </c>
      <c r="B229" s="159" t="s">
        <v>348</v>
      </c>
      <c r="C229" s="164" t="s">
        <v>349</v>
      </c>
      <c r="D229" s="160" t="s">
        <v>255</v>
      </c>
      <c r="E229" s="161">
        <v>299.35361999999998</v>
      </c>
      <c r="F229" s="162"/>
      <c r="G229" s="199">
        <f t="shared" si="7"/>
        <v>0</v>
      </c>
      <c r="H229" s="148"/>
      <c r="I229" s="147">
        <f t="shared" si="8"/>
        <v>0</v>
      </c>
      <c r="J229" s="148"/>
      <c r="K229" s="147">
        <f t="shared" si="9"/>
        <v>0</v>
      </c>
      <c r="L229" s="147">
        <v>21</v>
      </c>
      <c r="M229" s="147">
        <f t="shared" si="10"/>
        <v>0</v>
      </c>
      <c r="N229" s="146">
        <v>0</v>
      </c>
      <c r="O229" s="146">
        <f t="shared" si="11"/>
        <v>0</v>
      </c>
      <c r="P229" s="146">
        <v>0</v>
      </c>
      <c r="Q229" s="146">
        <f t="shared" si="12"/>
        <v>0</v>
      </c>
      <c r="R229" s="147"/>
      <c r="S229" s="147" t="s">
        <v>132</v>
      </c>
      <c r="T229" s="147" t="s">
        <v>132</v>
      </c>
      <c r="U229" s="147">
        <v>0</v>
      </c>
      <c r="V229" s="147">
        <f t="shared" si="13"/>
        <v>0</v>
      </c>
      <c r="W229" s="147"/>
      <c r="X229" s="147" t="s">
        <v>344</v>
      </c>
      <c r="Y229" s="147" t="s">
        <v>127</v>
      </c>
      <c r="Z229" s="143"/>
      <c r="AA229" s="143"/>
      <c r="AB229" s="143"/>
      <c r="AC229" s="143"/>
      <c r="AD229" s="143"/>
      <c r="AE229" s="143"/>
      <c r="AF229" s="143"/>
      <c r="AG229" s="143" t="s">
        <v>345</v>
      </c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  <c r="AU229" s="143"/>
      <c r="AV229" s="143"/>
      <c r="AW229" s="143"/>
      <c r="AX229" s="143"/>
      <c r="AY229" s="143"/>
      <c r="AZ229" s="143"/>
      <c r="BA229" s="143"/>
      <c r="BB229" s="143"/>
      <c r="BC229" s="143"/>
      <c r="BD229" s="143"/>
      <c r="BE229" s="143"/>
      <c r="BF229" s="143"/>
      <c r="BG229" s="143"/>
      <c r="BH229" s="143"/>
    </row>
    <row r="230" spans="1:60" outlineLevel="1" x14ac:dyDescent="0.2">
      <c r="A230" s="198">
        <v>65</v>
      </c>
      <c r="B230" s="159" t="s">
        <v>350</v>
      </c>
      <c r="C230" s="164" t="s">
        <v>351</v>
      </c>
      <c r="D230" s="160" t="s">
        <v>255</v>
      </c>
      <c r="E230" s="161">
        <v>14.96768</v>
      </c>
      <c r="F230" s="162"/>
      <c r="G230" s="199">
        <f t="shared" si="7"/>
        <v>0</v>
      </c>
      <c r="H230" s="148"/>
      <c r="I230" s="147">
        <f t="shared" si="8"/>
        <v>0</v>
      </c>
      <c r="J230" s="148"/>
      <c r="K230" s="147">
        <f t="shared" si="9"/>
        <v>0</v>
      </c>
      <c r="L230" s="147">
        <v>21</v>
      </c>
      <c r="M230" s="147">
        <f t="shared" si="10"/>
        <v>0</v>
      </c>
      <c r="N230" s="146">
        <v>0</v>
      </c>
      <c r="O230" s="146">
        <f t="shared" si="11"/>
        <v>0</v>
      </c>
      <c r="P230" s="146">
        <v>0</v>
      </c>
      <c r="Q230" s="146">
        <f t="shared" si="12"/>
        <v>0</v>
      </c>
      <c r="R230" s="147"/>
      <c r="S230" s="147" t="s">
        <v>132</v>
      </c>
      <c r="T230" s="147" t="s">
        <v>132</v>
      </c>
      <c r="U230" s="147">
        <v>0.94199999999999995</v>
      </c>
      <c r="V230" s="147">
        <f t="shared" si="13"/>
        <v>14.1</v>
      </c>
      <c r="W230" s="147"/>
      <c r="X230" s="147" t="s">
        <v>344</v>
      </c>
      <c r="Y230" s="147" t="s">
        <v>127</v>
      </c>
      <c r="Z230" s="143"/>
      <c r="AA230" s="143"/>
      <c r="AB230" s="143"/>
      <c r="AC230" s="143"/>
      <c r="AD230" s="143"/>
      <c r="AE230" s="143"/>
      <c r="AF230" s="143"/>
      <c r="AG230" s="143" t="s">
        <v>345</v>
      </c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  <c r="AU230" s="143"/>
      <c r="AV230" s="143"/>
      <c r="AW230" s="143"/>
      <c r="AX230" s="143"/>
      <c r="AY230" s="143"/>
      <c r="AZ230" s="143"/>
      <c r="BA230" s="143"/>
      <c r="BB230" s="143"/>
      <c r="BC230" s="143"/>
      <c r="BD230" s="143"/>
      <c r="BE230" s="143"/>
      <c r="BF230" s="143"/>
      <c r="BG230" s="143"/>
      <c r="BH230" s="143"/>
    </row>
    <row r="231" spans="1:60" outlineLevel="1" x14ac:dyDescent="0.2">
      <c r="A231" s="198">
        <v>66</v>
      </c>
      <c r="B231" s="159" t="s">
        <v>352</v>
      </c>
      <c r="C231" s="164" t="s">
        <v>353</v>
      </c>
      <c r="D231" s="160" t="s">
        <v>255</v>
      </c>
      <c r="E231" s="161">
        <v>29.935359999999999</v>
      </c>
      <c r="F231" s="162"/>
      <c r="G231" s="199">
        <f t="shared" si="7"/>
        <v>0</v>
      </c>
      <c r="H231" s="148"/>
      <c r="I231" s="147">
        <f t="shared" si="8"/>
        <v>0</v>
      </c>
      <c r="J231" s="148"/>
      <c r="K231" s="147">
        <f t="shared" si="9"/>
        <v>0</v>
      </c>
      <c r="L231" s="147">
        <v>21</v>
      </c>
      <c r="M231" s="147">
        <f t="shared" si="10"/>
        <v>0</v>
      </c>
      <c r="N231" s="146">
        <v>0</v>
      </c>
      <c r="O231" s="146">
        <f t="shared" si="11"/>
        <v>0</v>
      </c>
      <c r="P231" s="146">
        <v>0</v>
      </c>
      <c r="Q231" s="146">
        <f t="shared" si="12"/>
        <v>0</v>
      </c>
      <c r="R231" s="147"/>
      <c r="S231" s="147" t="s">
        <v>132</v>
      </c>
      <c r="T231" s="147" t="s">
        <v>132</v>
      </c>
      <c r="U231" s="147">
        <v>0.105</v>
      </c>
      <c r="V231" s="147">
        <f t="shared" si="13"/>
        <v>3.14</v>
      </c>
      <c r="W231" s="147"/>
      <c r="X231" s="147" t="s">
        <v>344</v>
      </c>
      <c r="Y231" s="147" t="s">
        <v>127</v>
      </c>
      <c r="Z231" s="143"/>
      <c r="AA231" s="143"/>
      <c r="AB231" s="143"/>
      <c r="AC231" s="143"/>
      <c r="AD231" s="143"/>
      <c r="AE231" s="143"/>
      <c r="AF231" s="143"/>
      <c r="AG231" s="143" t="s">
        <v>345</v>
      </c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  <c r="AU231" s="143"/>
      <c r="AV231" s="143"/>
      <c r="AW231" s="143"/>
      <c r="AX231" s="143"/>
      <c r="AY231" s="143"/>
      <c r="AZ231" s="143"/>
      <c r="BA231" s="143"/>
      <c r="BB231" s="143"/>
      <c r="BC231" s="143"/>
      <c r="BD231" s="143"/>
      <c r="BE231" s="143"/>
      <c r="BF231" s="143"/>
      <c r="BG231" s="143"/>
      <c r="BH231" s="143"/>
    </row>
    <row r="232" spans="1:60" ht="22.5" outlineLevel="1" x14ac:dyDescent="0.2">
      <c r="A232" s="198">
        <v>67</v>
      </c>
      <c r="B232" s="159" t="s">
        <v>354</v>
      </c>
      <c r="C232" s="164" t="s">
        <v>355</v>
      </c>
      <c r="D232" s="160" t="s">
        <v>255</v>
      </c>
      <c r="E232" s="161">
        <v>14.96768</v>
      </c>
      <c r="F232" s="162"/>
      <c r="G232" s="199">
        <f t="shared" si="7"/>
        <v>0</v>
      </c>
      <c r="H232" s="148"/>
      <c r="I232" s="147">
        <f t="shared" si="8"/>
        <v>0</v>
      </c>
      <c r="J232" s="148"/>
      <c r="K232" s="147">
        <f t="shared" si="9"/>
        <v>0</v>
      </c>
      <c r="L232" s="147">
        <v>21</v>
      </c>
      <c r="M232" s="147">
        <f t="shared" si="10"/>
        <v>0</v>
      </c>
      <c r="N232" s="146">
        <v>0</v>
      </c>
      <c r="O232" s="146">
        <f t="shared" si="11"/>
        <v>0</v>
      </c>
      <c r="P232" s="146">
        <v>0</v>
      </c>
      <c r="Q232" s="146">
        <f t="shared" si="12"/>
        <v>0</v>
      </c>
      <c r="R232" s="147"/>
      <c r="S232" s="147" t="s">
        <v>132</v>
      </c>
      <c r="T232" s="147" t="s">
        <v>132</v>
      </c>
      <c r="U232" s="147">
        <v>0</v>
      </c>
      <c r="V232" s="147">
        <f t="shared" si="13"/>
        <v>0</v>
      </c>
      <c r="W232" s="147"/>
      <c r="X232" s="147" t="s">
        <v>344</v>
      </c>
      <c r="Y232" s="147" t="s">
        <v>127</v>
      </c>
      <c r="Z232" s="143"/>
      <c r="AA232" s="143"/>
      <c r="AB232" s="143"/>
      <c r="AC232" s="143"/>
      <c r="AD232" s="143"/>
      <c r="AE232" s="143"/>
      <c r="AF232" s="143"/>
      <c r="AG232" s="143" t="s">
        <v>345</v>
      </c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  <c r="AU232" s="143"/>
      <c r="AV232" s="143"/>
      <c r="AW232" s="143"/>
      <c r="AX232" s="143"/>
      <c r="AY232" s="143"/>
      <c r="AZ232" s="143"/>
      <c r="BA232" s="143"/>
      <c r="BB232" s="143"/>
      <c r="BC232" s="143"/>
      <c r="BD232" s="143"/>
      <c r="BE232" s="143"/>
      <c r="BF232" s="143"/>
      <c r="BG232" s="143"/>
      <c r="BH232" s="143"/>
    </row>
    <row r="233" spans="1:60" outlineLevel="1" x14ac:dyDescent="0.2">
      <c r="A233" s="198">
        <v>68</v>
      </c>
      <c r="B233" s="155" t="s">
        <v>356</v>
      </c>
      <c r="C233" s="165" t="s">
        <v>357</v>
      </c>
      <c r="D233" s="156" t="s">
        <v>255</v>
      </c>
      <c r="E233" s="157">
        <v>14.96768</v>
      </c>
      <c r="F233" s="158"/>
      <c r="G233" s="201">
        <f t="shared" si="7"/>
        <v>0</v>
      </c>
      <c r="H233" s="148"/>
      <c r="I233" s="147">
        <f t="shared" si="8"/>
        <v>0</v>
      </c>
      <c r="J233" s="148"/>
      <c r="K233" s="147">
        <f t="shared" si="9"/>
        <v>0</v>
      </c>
      <c r="L233" s="147">
        <v>21</v>
      </c>
      <c r="M233" s="147">
        <f t="shared" si="10"/>
        <v>0</v>
      </c>
      <c r="N233" s="146">
        <v>0</v>
      </c>
      <c r="O233" s="146">
        <f t="shared" si="11"/>
        <v>0</v>
      </c>
      <c r="P233" s="146">
        <v>0</v>
      </c>
      <c r="Q233" s="146">
        <f t="shared" si="12"/>
        <v>0</v>
      </c>
      <c r="R233" s="147"/>
      <c r="S233" s="147" t="s">
        <v>132</v>
      </c>
      <c r="T233" s="147" t="s">
        <v>132</v>
      </c>
      <c r="U233" s="147">
        <v>6.0000000000000001E-3</v>
      </c>
      <c r="V233" s="147">
        <f t="shared" si="13"/>
        <v>0.09</v>
      </c>
      <c r="W233" s="147"/>
      <c r="X233" s="147" t="s">
        <v>344</v>
      </c>
      <c r="Y233" s="147" t="s">
        <v>127</v>
      </c>
      <c r="Z233" s="143"/>
      <c r="AA233" s="143"/>
      <c r="AB233" s="143"/>
      <c r="AC233" s="143"/>
      <c r="AD233" s="143"/>
      <c r="AE233" s="143"/>
      <c r="AF233" s="143"/>
      <c r="AG233" s="143" t="s">
        <v>345</v>
      </c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  <c r="AU233" s="143"/>
      <c r="AV233" s="143"/>
      <c r="AW233" s="143"/>
      <c r="AX233" s="143"/>
      <c r="AY233" s="143"/>
      <c r="AZ233" s="143"/>
      <c r="BA233" s="143"/>
      <c r="BB233" s="143"/>
      <c r="BC233" s="143"/>
      <c r="BD233" s="143"/>
      <c r="BE233" s="143"/>
      <c r="BF233" s="143"/>
      <c r="BG233" s="143"/>
      <c r="BH233" s="143"/>
    </row>
    <row r="234" spans="1:60" x14ac:dyDescent="0.2">
      <c r="A234" s="209"/>
      <c r="B234" s="191"/>
      <c r="C234" s="210"/>
      <c r="D234" s="192"/>
      <c r="E234" s="211"/>
      <c r="F234" s="211"/>
      <c r="G234" s="21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AE234">
        <v>12</v>
      </c>
      <c r="AF234">
        <v>21</v>
      </c>
      <c r="AG234" t="s">
        <v>105</v>
      </c>
    </row>
    <row r="235" spans="1:60" ht="13.5" thickBot="1" x14ac:dyDescent="0.25">
      <c r="A235" s="213"/>
      <c r="B235" s="214" t="s">
        <v>31</v>
      </c>
      <c r="C235" s="215"/>
      <c r="D235" s="216"/>
      <c r="E235" s="217"/>
      <c r="F235" s="217"/>
      <c r="G235" s="218">
        <f>G8+G10+G14+G16+G34+G49+G51+G59+G61+G145+G147+G161+G172+G180+G186+G197+G211+G215+G224+G226</f>
        <v>0</v>
      </c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AE235">
        <f>SUMIF(L7:L233,AE234,G7:G233)</f>
        <v>0</v>
      </c>
      <c r="AF235">
        <f>SUMIF(L7:L233,AF234,G7:G233)</f>
        <v>0</v>
      </c>
      <c r="AG235" t="s">
        <v>358</v>
      </c>
    </row>
    <row r="236" spans="1:60" x14ac:dyDescent="0.2">
      <c r="A236" s="3"/>
      <c r="B236" s="4"/>
      <c r="C236" s="166"/>
      <c r="D236" s="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60" x14ac:dyDescent="0.2">
      <c r="D237" s="10"/>
    </row>
    <row r="238" spans="1:60" x14ac:dyDescent="0.2">
      <c r="D238" s="10"/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horizontalDpi="0" verticalDpi="0" copies="0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091C236A13C54884B6E2998DA00409" ma:contentTypeVersion="0" ma:contentTypeDescription="Vytvoří nový dokument" ma:contentTypeScope="" ma:versionID="7dcceb99cd3de54d9a86954022e206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2e859ab3f162ac39b5a50c9082783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118388-8813-4931-8F24-55EE5FEBA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6EB8601-EFDD-4030-A567-6371DF812BB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8DFD787-ACED-48BC-BCEE-0AD17F542A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David Zuska</cp:lastModifiedBy>
  <cp:lastPrinted>2019-03-19T12:27:02Z</cp:lastPrinted>
  <dcterms:created xsi:type="dcterms:W3CDTF">2009-04-08T07:15:50Z</dcterms:created>
  <dcterms:modified xsi:type="dcterms:W3CDTF">2025-02-11T08:05:31Z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0x0101003A091C236A13C54884B6E2998DA00409</vt:lpwstr>
  </property>
</Properties>
</file>