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docProps/core.xml" ContentType="application/vnd.openxmlformats-package.core-properties+xml"/>
  <Override PartName="/xl/comments2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comments5.xml" ContentType="application/vnd.openxmlformats-officedocument.spreadsheetml.comments+xml"/>
  <Override PartName="/xl/comments4.xml" ContentType="application/vnd.openxmlformats-officedocument.spreadsheetml.comments+xml"/>
  <Override PartName="/xl/comments3.xml" ContentType="application/vnd.openxmlformats-officedocument.spreadsheetml.comments+xml"/>
  <Override PartName="/xl/comments6.xml" ContentType="application/vnd.openxmlformats-officedocument.spreadsheetml.comments+xml"/>
  <Override PartName="/xl/comments8.xml" ContentType="application/vnd.openxmlformats-officedocument.spreadsheetml.comments+xml"/>
  <Override PartName="/xl/comments1.xml" ContentType="application/vnd.openxmlformats-officedocument.spreadsheetml.comments+xml"/>
  <Override PartName="/xl/comments7.xml" ContentType="application/vnd.openxmlformats-officedocument.spreadsheetml.comments+xml"/>
  <Override PartName="/xl/comments9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dílené disky\(D) Projekt\Riviéra - nástupní prostor a parkování\4_podklady_DPS (CLOUD)\dovnitř\JosBus_rozpočet\2024-06-06_revize DPS\"/>
    </mc:Choice>
  </mc:AlternateContent>
  <bookViews>
    <workbookView xWindow="28680" yWindow="-120" windowWidth="29040" windowHeight="15840" activeTab="4"/>
  </bookViews>
  <sheets>
    <sheet name="Stavba" sheetId="1" r:id="rId1"/>
    <sheet name="VzorPolozky" sheetId="10" state="hidden" r:id="rId2"/>
    <sheet name="00 00 Naklady" sheetId="12" r:id="rId3"/>
    <sheet name="SO 001 D.1.1 Pol" sheetId="13" r:id="rId4"/>
    <sheet name="SO 01 SO 01 Pol" sheetId="14" r:id="rId5"/>
    <sheet name="SO 02 D.1.1 Pol" sheetId="15" r:id="rId6"/>
    <sheet name="SO 03 D.1.1 Pol" sheetId="16" r:id="rId7"/>
    <sheet name="D.2.1 D.2.1 Pol" sheetId="17" r:id="rId8"/>
    <sheet name="D.2.2 D.2.2 Pol" sheetId="18" r:id="rId9"/>
    <sheet name="IO 02 IO 02 Pol" sheetId="19" r:id="rId10"/>
  </sheets>
  <externalReferences>
    <externalReference r:id="rId11"/>
  </externalReferences>
  <definedNames>
    <definedName name="CelkemDPHVypocet" localSheetId="0">Stavba!$H$59</definedName>
    <definedName name="CenaCelkem">Stavba!$G$29</definedName>
    <definedName name="CenaCelkemBezDPH">Stavba!$G$28</definedName>
    <definedName name="CenaCelkemVypocet" localSheetId="0">Stavba!$I$59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'00 00 Naklady'!$1:$7</definedName>
    <definedName name="_xlnm.Print_Titles" localSheetId="7">'D.2.1 D.2.1 Pol'!$1:$7</definedName>
    <definedName name="_xlnm.Print_Titles" localSheetId="8">'D.2.2 D.2.2 Pol'!$1:$7</definedName>
    <definedName name="_xlnm.Print_Titles" localSheetId="9">'IO 02 IO 02 Pol'!$1:$7</definedName>
    <definedName name="_xlnm.Print_Titles" localSheetId="3">'SO 001 D.1.1 Pol'!$1:$7</definedName>
    <definedName name="_xlnm.Print_Titles" localSheetId="4">'SO 01 SO 01 Pol'!$1:$7</definedName>
    <definedName name="_xlnm.Print_Titles" localSheetId="5">'SO 02 D.1.1 Pol'!$1:$7</definedName>
    <definedName name="_xlnm.Print_Titles" localSheetId="6">'SO 03 D.1.1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'00 00 Naklady'!$A$1:$X$47</definedName>
    <definedName name="_xlnm.Print_Area" localSheetId="7">'D.2.1 D.2.1 Pol'!$A$1:$X$129</definedName>
    <definedName name="_xlnm.Print_Area" localSheetId="8">'D.2.2 D.2.2 Pol'!$A$1:$X$98</definedName>
    <definedName name="_xlnm.Print_Area" localSheetId="9">'IO 02 IO 02 Pol'!$A$1:$X$78</definedName>
    <definedName name="_xlnm.Print_Area" localSheetId="3">'SO 001 D.1.1 Pol'!$A$1:$X$201</definedName>
    <definedName name="_xlnm.Print_Area" localSheetId="4">'SO 01 SO 01 Pol'!$A$1:$X$280</definedName>
    <definedName name="_xlnm.Print_Area" localSheetId="5">'SO 02 D.1.1 Pol'!$A$1:$X$122</definedName>
    <definedName name="_xlnm.Print_Area" localSheetId="6">'SO 03 D.1.1 Pol'!$A$1:$X$294</definedName>
    <definedName name="_xlnm.Print_Area" localSheetId="0">Stavba!$A$1:$J$114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Stavba!$F$59</definedName>
    <definedName name="ZakladDPHZakl">Stavba!$G$25</definedName>
    <definedName name="ZakladDPHZaklVypocet" localSheetId="0">Stavba!$G$59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BA25" i="19" l="1"/>
  <c r="BA20" i="19"/>
  <c r="BA17" i="19"/>
  <c r="BA13" i="19"/>
  <c r="BA10" i="19"/>
  <c r="G9" i="19"/>
  <c r="AF77" i="19" s="1"/>
  <c r="I9" i="19"/>
  <c r="K9" i="19"/>
  <c r="O9" i="19"/>
  <c r="Q9" i="19"/>
  <c r="V9" i="19"/>
  <c r="G12" i="19"/>
  <c r="M12" i="19" s="1"/>
  <c r="I12" i="19"/>
  <c r="K12" i="19"/>
  <c r="O12" i="19"/>
  <c r="Q12" i="19"/>
  <c r="V12" i="19"/>
  <c r="V8" i="19" s="1"/>
  <c r="G16" i="19"/>
  <c r="I16" i="19"/>
  <c r="K16" i="19"/>
  <c r="M16" i="19"/>
  <c r="O16" i="19"/>
  <c r="Q16" i="19"/>
  <c r="V16" i="19"/>
  <c r="G19" i="19"/>
  <c r="M19" i="19" s="1"/>
  <c r="I19" i="19"/>
  <c r="K19" i="19"/>
  <c r="O19" i="19"/>
  <c r="Q19" i="19"/>
  <c r="V19" i="19"/>
  <c r="G24" i="19"/>
  <c r="I24" i="19"/>
  <c r="K24" i="19"/>
  <c r="O24" i="19"/>
  <c r="Q24" i="19"/>
  <c r="V24" i="19"/>
  <c r="G27" i="19"/>
  <c r="M27" i="19" s="1"/>
  <c r="I27" i="19"/>
  <c r="K27" i="19"/>
  <c r="O27" i="19"/>
  <c r="Q27" i="19"/>
  <c r="Q23" i="19" s="1"/>
  <c r="V27" i="19"/>
  <c r="G31" i="19"/>
  <c r="M31" i="19" s="1"/>
  <c r="I31" i="19"/>
  <c r="K31" i="19"/>
  <c r="O31" i="19"/>
  <c r="Q31" i="19"/>
  <c r="V31" i="19"/>
  <c r="G34" i="19"/>
  <c r="I34" i="19"/>
  <c r="K34" i="19"/>
  <c r="O34" i="19"/>
  <c r="O33" i="19" s="1"/>
  <c r="Q34" i="19"/>
  <c r="V34" i="19"/>
  <c r="V33" i="19" s="1"/>
  <c r="G37" i="19"/>
  <c r="I37" i="19"/>
  <c r="I33" i="19" s="1"/>
  <c r="K37" i="19"/>
  <c r="M37" i="19"/>
  <c r="O37" i="19"/>
  <c r="Q37" i="19"/>
  <c r="Q33" i="19" s="1"/>
  <c r="V37" i="19"/>
  <c r="G41" i="19"/>
  <c r="M41" i="19" s="1"/>
  <c r="I41" i="19"/>
  <c r="K41" i="19"/>
  <c r="O41" i="19"/>
  <c r="Q41" i="19"/>
  <c r="V41" i="19"/>
  <c r="G45" i="19"/>
  <c r="I45" i="19"/>
  <c r="K45" i="19"/>
  <c r="O45" i="19"/>
  <c r="Q45" i="19"/>
  <c r="V45" i="19"/>
  <c r="G49" i="19"/>
  <c r="M49" i="19" s="1"/>
  <c r="I49" i="19"/>
  <c r="K49" i="19"/>
  <c r="O49" i="19"/>
  <c r="Q49" i="19"/>
  <c r="V49" i="19"/>
  <c r="G53" i="19"/>
  <c r="M53" i="19" s="1"/>
  <c r="I53" i="19"/>
  <c r="K53" i="19"/>
  <c r="O53" i="19"/>
  <c r="Q53" i="19"/>
  <c r="V53" i="19"/>
  <c r="G55" i="19"/>
  <c r="M55" i="19" s="1"/>
  <c r="I55" i="19"/>
  <c r="K55" i="19"/>
  <c r="O55" i="19"/>
  <c r="Q55" i="19"/>
  <c r="V55" i="19"/>
  <c r="G57" i="19"/>
  <c r="M57" i="19" s="1"/>
  <c r="I57" i="19"/>
  <c r="K57" i="19"/>
  <c r="O57" i="19"/>
  <c r="Q57" i="19"/>
  <c r="V57" i="19"/>
  <c r="G59" i="19"/>
  <c r="M59" i="19" s="1"/>
  <c r="I59" i="19"/>
  <c r="K59" i="19"/>
  <c r="O59" i="19"/>
  <c r="Q59" i="19"/>
  <c r="V59" i="19"/>
  <c r="G61" i="19"/>
  <c r="M61" i="19" s="1"/>
  <c r="I61" i="19"/>
  <c r="K61" i="19"/>
  <c r="O61" i="19"/>
  <c r="Q61" i="19"/>
  <c r="V61" i="19"/>
  <c r="G64" i="19"/>
  <c r="G63" i="19" s="1"/>
  <c r="I64" i="19"/>
  <c r="I63" i="19" s="1"/>
  <c r="K64" i="19"/>
  <c r="K63" i="19" s="1"/>
  <c r="M64" i="19"/>
  <c r="M63" i="19" s="1"/>
  <c r="O64" i="19"/>
  <c r="O63" i="19" s="1"/>
  <c r="Q64" i="19"/>
  <c r="Q63" i="19" s="1"/>
  <c r="V64" i="19"/>
  <c r="V63" i="19" s="1"/>
  <c r="G67" i="19"/>
  <c r="I67" i="19"/>
  <c r="I66" i="19" s="1"/>
  <c r="K67" i="19"/>
  <c r="M67" i="19"/>
  <c r="O67" i="19"/>
  <c r="Q67" i="19"/>
  <c r="V67" i="19"/>
  <c r="G69" i="19"/>
  <c r="G66" i="19" s="1"/>
  <c r="I69" i="19"/>
  <c r="K69" i="19"/>
  <c r="K66" i="19" s="1"/>
  <c r="O69" i="19"/>
  <c r="Q69" i="19"/>
  <c r="V69" i="19"/>
  <c r="V66" i="19" s="1"/>
  <c r="G72" i="19"/>
  <c r="G71" i="19" s="1"/>
  <c r="I72" i="19"/>
  <c r="I71" i="19" s="1"/>
  <c r="K72" i="19"/>
  <c r="K71" i="19" s="1"/>
  <c r="M72" i="19"/>
  <c r="M71" i="19" s="1"/>
  <c r="O72" i="19"/>
  <c r="O71" i="19" s="1"/>
  <c r="Q72" i="19"/>
  <c r="Q71" i="19" s="1"/>
  <c r="V72" i="19"/>
  <c r="V71" i="19" s="1"/>
  <c r="AE77" i="19"/>
  <c r="F58" i="1" s="1"/>
  <c r="BA89" i="18"/>
  <c r="G9" i="18"/>
  <c r="I9" i="18"/>
  <c r="K9" i="18"/>
  <c r="M9" i="18"/>
  <c r="O9" i="18"/>
  <c r="Q9" i="18"/>
  <c r="V9" i="18"/>
  <c r="G11" i="18"/>
  <c r="M11" i="18" s="1"/>
  <c r="I11" i="18"/>
  <c r="K11" i="18"/>
  <c r="O11" i="18"/>
  <c r="Q11" i="18"/>
  <c r="V11" i="18"/>
  <c r="V8" i="18" s="1"/>
  <c r="G13" i="18"/>
  <c r="M13" i="18" s="1"/>
  <c r="I13" i="18"/>
  <c r="K13" i="18"/>
  <c r="O13" i="18"/>
  <c r="Q13" i="18"/>
  <c r="V13" i="18"/>
  <c r="G15" i="18"/>
  <c r="M15" i="18" s="1"/>
  <c r="I15" i="18"/>
  <c r="K15" i="18"/>
  <c r="O15" i="18"/>
  <c r="Q15" i="18"/>
  <c r="V15" i="18"/>
  <c r="G17" i="18"/>
  <c r="I17" i="18"/>
  <c r="K17" i="18"/>
  <c r="M17" i="18"/>
  <c r="O17" i="18"/>
  <c r="Q17" i="18"/>
  <c r="V17" i="18"/>
  <c r="G19" i="18"/>
  <c r="M19" i="18" s="1"/>
  <c r="I19" i="18"/>
  <c r="K19" i="18"/>
  <c r="O19" i="18"/>
  <c r="Q19" i="18"/>
  <c r="V19" i="18"/>
  <c r="G21" i="18"/>
  <c r="M21" i="18" s="1"/>
  <c r="I21" i="18"/>
  <c r="K21" i="18"/>
  <c r="O21" i="18"/>
  <c r="Q21" i="18"/>
  <c r="V21" i="18"/>
  <c r="G23" i="18"/>
  <c r="M23" i="18" s="1"/>
  <c r="I23" i="18"/>
  <c r="K23" i="18"/>
  <c r="O23" i="18"/>
  <c r="Q23" i="18"/>
  <c r="V23" i="18"/>
  <c r="G26" i="18"/>
  <c r="I26" i="18"/>
  <c r="K26" i="18"/>
  <c r="O26" i="18"/>
  <c r="Q26" i="18"/>
  <c r="V26" i="18"/>
  <c r="G28" i="18"/>
  <c r="I28" i="18"/>
  <c r="K28" i="18"/>
  <c r="M28" i="18"/>
  <c r="O28" i="18"/>
  <c r="Q28" i="18"/>
  <c r="V28" i="18"/>
  <c r="G30" i="18"/>
  <c r="M30" i="18" s="1"/>
  <c r="I30" i="18"/>
  <c r="K30" i="18"/>
  <c r="O30" i="18"/>
  <c r="Q30" i="18"/>
  <c r="V30" i="18"/>
  <c r="G32" i="18"/>
  <c r="M32" i="18" s="1"/>
  <c r="I32" i="18"/>
  <c r="K32" i="18"/>
  <c r="O32" i="18"/>
  <c r="Q32" i="18"/>
  <c r="V32" i="18"/>
  <c r="G34" i="18"/>
  <c r="M34" i="18" s="1"/>
  <c r="I34" i="18"/>
  <c r="K34" i="18"/>
  <c r="O34" i="18"/>
  <c r="Q34" i="18"/>
  <c r="V34" i="18"/>
  <c r="G36" i="18"/>
  <c r="M36" i="18" s="1"/>
  <c r="I36" i="18"/>
  <c r="K36" i="18"/>
  <c r="O36" i="18"/>
  <c r="Q36" i="18"/>
  <c r="V36" i="18"/>
  <c r="G38" i="18"/>
  <c r="M38" i="18" s="1"/>
  <c r="I38" i="18"/>
  <c r="K38" i="18"/>
  <c r="O38" i="18"/>
  <c r="Q38" i="18"/>
  <c r="V38" i="18"/>
  <c r="G40" i="18"/>
  <c r="I40" i="18"/>
  <c r="K40" i="18"/>
  <c r="M40" i="18"/>
  <c r="O40" i="18"/>
  <c r="Q40" i="18"/>
  <c r="V40" i="18"/>
  <c r="G42" i="18"/>
  <c r="M42" i="18" s="1"/>
  <c r="I42" i="18"/>
  <c r="K42" i="18"/>
  <c r="O42" i="18"/>
  <c r="Q42" i="18"/>
  <c r="V42" i="18"/>
  <c r="G44" i="18"/>
  <c r="I44" i="18"/>
  <c r="K44" i="18"/>
  <c r="M44" i="18"/>
  <c r="O44" i="18"/>
  <c r="Q44" i="18"/>
  <c r="V44" i="18"/>
  <c r="G46" i="18"/>
  <c r="M46" i="18" s="1"/>
  <c r="I46" i="18"/>
  <c r="K46" i="18"/>
  <c r="O46" i="18"/>
  <c r="Q46" i="18"/>
  <c r="V46" i="18"/>
  <c r="G48" i="18"/>
  <c r="I48" i="18"/>
  <c r="K48" i="18"/>
  <c r="M48" i="18"/>
  <c r="O48" i="18"/>
  <c r="Q48" i="18"/>
  <c r="V48" i="18"/>
  <c r="G50" i="18"/>
  <c r="M50" i="18" s="1"/>
  <c r="I50" i="18"/>
  <c r="K50" i="18"/>
  <c r="O50" i="18"/>
  <c r="Q50" i="18"/>
  <c r="V50" i="18"/>
  <c r="G53" i="18"/>
  <c r="M53" i="18" s="1"/>
  <c r="I53" i="18"/>
  <c r="K53" i="18"/>
  <c r="O53" i="18"/>
  <c r="Q53" i="18"/>
  <c r="V53" i="18"/>
  <c r="G55" i="18"/>
  <c r="M55" i="18" s="1"/>
  <c r="I55" i="18"/>
  <c r="K55" i="18"/>
  <c r="O55" i="18"/>
  <c r="Q55" i="18"/>
  <c r="V55" i="18"/>
  <c r="G57" i="18"/>
  <c r="I57" i="18"/>
  <c r="K57" i="18"/>
  <c r="M57" i="18"/>
  <c r="O57" i="18"/>
  <c r="Q57" i="18"/>
  <c r="V57" i="18"/>
  <c r="G59" i="18"/>
  <c r="M59" i="18" s="1"/>
  <c r="I59" i="18"/>
  <c r="K59" i="18"/>
  <c r="O59" i="18"/>
  <c r="Q59" i="18"/>
  <c r="V59" i="18"/>
  <c r="G61" i="18"/>
  <c r="M61" i="18" s="1"/>
  <c r="I61" i="18"/>
  <c r="K61" i="18"/>
  <c r="O61" i="18"/>
  <c r="Q61" i="18"/>
  <c r="V61" i="18"/>
  <c r="G63" i="18"/>
  <c r="I63" i="18"/>
  <c r="K63" i="18"/>
  <c r="M63" i="18"/>
  <c r="O63" i="18"/>
  <c r="Q63" i="18"/>
  <c r="V63" i="18"/>
  <c r="G65" i="18"/>
  <c r="I65" i="18"/>
  <c r="K65" i="18"/>
  <c r="M65" i="18"/>
  <c r="O65" i="18"/>
  <c r="Q65" i="18"/>
  <c r="V65" i="18"/>
  <c r="G67" i="18"/>
  <c r="I67" i="18"/>
  <c r="K67" i="18"/>
  <c r="M67" i="18"/>
  <c r="O67" i="18"/>
  <c r="Q67" i="18"/>
  <c r="V67" i="18"/>
  <c r="G69" i="18"/>
  <c r="M69" i="18" s="1"/>
  <c r="I69" i="18"/>
  <c r="K69" i="18"/>
  <c r="O69" i="18"/>
  <c r="Q69" i="18"/>
  <c r="V69" i="18"/>
  <c r="G71" i="18"/>
  <c r="I71" i="18"/>
  <c r="K71" i="18"/>
  <c r="M71" i="18"/>
  <c r="O71" i="18"/>
  <c r="Q71" i="18"/>
  <c r="V71" i="18"/>
  <c r="G73" i="18"/>
  <c r="M73" i="18" s="1"/>
  <c r="I73" i="18"/>
  <c r="K73" i="18"/>
  <c r="O73" i="18"/>
  <c r="Q73" i="18"/>
  <c r="V73" i="18"/>
  <c r="G75" i="18"/>
  <c r="M75" i="18" s="1"/>
  <c r="I75" i="18"/>
  <c r="K75" i="18"/>
  <c r="O75" i="18"/>
  <c r="Q75" i="18"/>
  <c r="V75" i="18"/>
  <c r="G77" i="18"/>
  <c r="I77" i="18"/>
  <c r="K77" i="18"/>
  <c r="M77" i="18"/>
  <c r="O77" i="18"/>
  <c r="Q77" i="18"/>
  <c r="V77" i="18"/>
  <c r="G79" i="18"/>
  <c r="I79" i="18"/>
  <c r="K79" i="18"/>
  <c r="M79" i="18"/>
  <c r="O79" i="18"/>
  <c r="Q79" i="18"/>
  <c r="V79" i="18"/>
  <c r="G81" i="18"/>
  <c r="I81" i="18"/>
  <c r="K81" i="18"/>
  <c r="M81" i="18"/>
  <c r="O81" i="18"/>
  <c r="Q81" i="18"/>
  <c r="V81" i="18"/>
  <c r="G83" i="18"/>
  <c r="M83" i="18" s="1"/>
  <c r="I83" i="18"/>
  <c r="K83" i="18"/>
  <c r="O83" i="18"/>
  <c r="Q83" i="18"/>
  <c r="V83" i="18"/>
  <c r="G85" i="18"/>
  <c r="I85" i="18"/>
  <c r="K85" i="18"/>
  <c r="M85" i="18"/>
  <c r="O85" i="18"/>
  <c r="Q85" i="18"/>
  <c r="V85" i="18"/>
  <c r="G88" i="18"/>
  <c r="I88" i="18"/>
  <c r="K88" i="18"/>
  <c r="M88" i="18"/>
  <c r="O88" i="18"/>
  <c r="O87" i="18" s="1"/>
  <c r="Q88" i="18"/>
  <c r="V88" i="18"/>
  <c r="V87" i="18" s="1"/>
  <c r="G91" i="18"/>
  <c r="M91" i="18" s="1"/>
  <c r="I91" i="18"/>
  <c r="K91" i="18"/>
  <c r="O91" i="18"/>
  <c r="Q91" i="18"/>
  <c r="V91" i="18"/>
  <c r="G94" i="18"/>
  <c r="I94" i="18"/>
  <c r="K94" i="18"/>
  <c r="M94" i="18"/>
  <c r="O94" i="18"/>
  <c r="Q94" i="18"/>
  <c r="V94" i="18"/>
  <c r="AE97" i="18"/>
  <c r="F55" i="1" s="1"/>
  <c r="BA117" i="17"/>
  <c r="G9" i="17"/>
  <c r="I9" i="17"/>
  <c r="K9" i="17"/>
  <c r="M9" i="17"/>
  <c r="O9" i="17"/>
  <c r="Q9" i="17"/>
  <c r="V9" i="17"/>
  <c r="G11" i="17"/>
  <c r="M11" i="17" s="1"/>
  <c r="I11" i="17"/>
  <c r="K11" i="17"/>
  <c r="O11" i="17"/>
  <c r="Q11" i="17"/>
  <c r="V11" i="17"/>
  <c r="G13" i="17"/>
  <c r="I13" i="17"/>
  <c r="K13" i="17"/>
  <c r="M13" i="17"/>
  <c r="O13" i="17"/>
  <c r="Q13" i="17"/>
  <c r="V13" i="17"/>
  <c r="G15" i="17"/>
  <c r="M15" i="17" s="1"/>
  <c r="I15" i="17"/>
  <c r="K15" i="17"/>
  <c r="O15" i="17"/>
  <c r="Q15" i="17"/>
  <c r="V15" i="17"/>
  <c r="G17" i="17"/>
  <c r="M17" i="17" s="1"/>
  <c r="I17" i="17"/>
  <c r="K17" i="17"/>
  <c r="O17" i="17"/>
  <c r="Q17" i="17"/>
  <c r="V17" i="17"/>
  <c r="G19" i="17"/>
  <c r="M19" i="17" s="1"/>
  <c r="I19" i="17"/>
  <c r="K19" i="17"/>
  <c r="O19" i="17"/>
  <c r="Q19" i="17"/>
  <c r="V19" i="17"/>
  <c r="G21" i="17"/>
  <c r="M21" i="17" s="1"/>
  <c r="I21" i="17"/>
  <c r="K21" i="17"/>
  <c r="O21" i="17"/>
  <c r="Q21" i="17"/>
  <c r="V21" i="17"/>
  <c r="G23" i="17"/>
  <c r="M23" i="17" s="1"/>
  <c r="I23" i="17"/>
  <c r="K23" i="17"/>
  <c r="O23" i="17"/>
  <c r="Q23" i="17"/>
  <c r="V23" i="17"/>
  <c r="G25" i="17"/>
  <c r="I25" i="17"/>
  <c r="K25" i="17"/>
  <c r="M25" i="17"/>
  <c r="O25" i="17"/>
  <c r="Q25" i="17"/>
  <c r="V25" i="17"/>
  <c r="G27" i="17"/>
  <c r="M27" i="17" s="1"/>
  <c r="I27" i="17"/>
  <c r="K27" i="17"/>
  <c r="O27" i="17"/>
  <c r="Q27" i="17"/>
  <c r="V27" i="17"/>
  <c r="G29" i="17"/>
  <c r="I29" i="17"/>
  <c r="K29" i="17"/>
  <c r="M29" i="17"/>
  <c r="O29" i="17"/>
  <c r="Q29" i="17"/>
  <c r="V29" i="17"/>
  <c r="G31" i="17"/>
  <c r="M31" i="17" s="1"/>
  <c r="I31" i="17"/>
  <c r="K31" i="17"/>
  <c r="O31" i="17"/>
  <c r="Q31" i="17"/>
  <c r="V31" i="17"/>
  <c r="G33" i="17"/>
  <c r="M33" i="17" s="1"/>
  <c r="I33" i="17"/>
  <c r="K33" i="17"/>
  <c r="O33" i="17"/>
  <c r="Q33" i="17"/>
  <c r="V33" i="17"/>
  <c r="G35" i="17"/>
  <c r="M35" i="17" s="1"/>
  <c r="I35" i="17"/>
  <c r="K35" i="17"/>
  <c r="O35" i="17"/>
  <c r="Q35" i="17"/>
  <c r="V35" i="17"/>
  <c r="G37" i="17"/>
  <c r="I37" i="17"/>
  <c r="K37" i="17"/>
  <c r="M37" i="17"/>
  <c r="O37" i="17"/>
  <c r="Q37" i="17"/>
  <c r="V37" i="17"/>
  <c r="G39" i="17"/>
  <c r="M39" i="17" s="1"/>
  <c r="I39" i="17"/>
  <c r="K39" i="17"/>
  <c r="O39" i="17"/>
  <c r="Q39" i="17"/>
  <c r="V39" i="17"/>
  <c r="G41" i="17"/>
  <c r="I41" i="17"/>
  <c r="K41" i="17"/>
  <c r="M41" i="17"/>
  <c r="O41" i="17"/>
  <c r="Q41" i="17"/>
  <c r="V41" i="17"/>
  <c r="G44" i="17"/>
  <c r="M44" i="17" s="1"/>
  <c r="I44" i="17"/>
  <c r="K44" i="17"/>
  <c r="O44" i="17"/>
  <c r="Q44" i="17"/>
  <c r="V44" i="17"/>
  <c r="G46" i="17"/>
  <c r="M46" i="17" s="1"/>
  <c r="I46" i="17"/>
  <c r="K46" i="17"/>
  <c r="O46" i="17"/>
  <c r="Q46" i="17"/>
  <c r="V46" i="17"/>
  <c r="G48" i="17"/>
  <c r="I48" i="17"/>
  <c r="K48" i="17"/>
  <c r="M48" i="17"/>
  <c r="O48" i="17"/>
  <c r="Q48" i="17"/>
  <c r="V48" i="17"/>
  <c r="G50" i="17"/>
  <c r="M50" i="17" s="1"/>
  <c r="I50" i="17"/>
  <c r="K50" i="17"/>
  <c r="O50" i="17"/>
  <c r="Q50" i="17"/>
  <c r="V50" i="17"/>
  <c r="G52" i="17"/>
  <c r="I52" i="17"/>
  <c r="K52" i="17"/>
  <c r="M52" i="17"/>
  <c r="O52" i="17"/>
  <c r="Q52" i="17"/>
  <c r="V52" i="17"/>
  <c r="G54" i="17"/>
  <c r="M54" i="17" s="1"/>
  <c r="I54" i="17"/>
  <c r="K54" i="17"/>
  <c r="O54" i="17"/>
  <c r="Q54" i="17"/>
  <c r="V54" i="17"/>
  <c r="G56" i="17"/>
  <c r="M56" i="17" s="1"/>
  <c r="I56" i="17"/>
  <c r="K56" i="17"/>
  <c r="O56" i="17"/>
  <c r="Q56" i="17"/>
  <c r="V56" i="17"/>
  <c r="G58" i="17"/>
  <c r="M58" i="17" s="1"/>
  <c r="I58" i="17"/>
  <c r="K58" i="17"/>
  <c r="O58" i="17"/>
  <c r="Q58" i="17"/>
  <c r="V58" i="17"/>
  <c r="G60" i="17"/>
  <c r="I60" i="17"/>
  <c r="K60" i="17"/>
  <c r="M60" i="17"/>
  <c r="O60" i="17"/>
  <c r="Q60" i="17"/>
  <c r="V60" i="17"/>
  <c r="G62" i="17"/>
  <c r="M62" i="17" s="1"/>
  <c r="I62" i="17"/>
  <c r="K62" i="17"/>
  <c r="O62" i="17"/>
  <c r="Q62" i="17"/>
  <c r="V62" i="17"/>
  <c r="G64" i="17"/>
  <c r="I64" i="17"/>
  <c r="K64" i="17"/>
  <c r="M64" i="17"/>
  <c r="O64" i="17"/>
  <c r="Q64" i="17"/>
  <c r="V64" i="17"/>
  <c r="G66" i="17"/>
  <c r="M66" i="17" s="1"/>
  <c r="I66" i="17"/>
  <c r="K66" i="17"/>
  <c r="O66" i="17"/>
  <c r="Q66" i="17"/>
  <c r="V66" i="17"/>
  <c r="G68" i="17"/>
  <c r="I68" i="17"/>
  <c r="K68" i="17"/>
  <c r="M68" i="17"/>
  <c r="O68" i="17"/>
  <c r="Q68" i="17"/>
  <c r="V68" i="17"/>
  <c r="G71" i="17"/>
  <c r="I71" i="17"/>
  <c r="K71" i="17"/>
  <c r="M71" i="17"/>
  <c r="O71" i="17"/>
  <c r="Q71" i="17"/>
  <c r="V71" i="17"/>
  <c r="G73" i="17"/>
  <c r="M73" i="17" s="1"/>
  <c r="I73" i="17"/>
  <c r="K73" i="17"/>
  <c r="O73" i="17"/>
  <c r="O70" i="17" s="1"/>
  <c r="Q73" i="17"/>
  <c r="V73" i="17"/>
  <c r="G75" i="17"/>
  <c r="I75" i="17"/>
  <c r="K75" i="17"/>
  <c r="M75" i="17"/>
  <c r="O75" i="17"/>
  <c r="Q75" i="17"/>
  <c r="V75" i="17"/>
  <c r="G78" i="17"/>
  <c r="I78" i="17"/>
  <c r="K78" i="17"/>
  <c r="M78" i="17"/>
  <c r="O78" i="17"/>
  <c r="Q78" i="17"/>
  <c r="V78" i="17"/>
  <c r="G80" i="17"/>
  <c r="M80" i="17" s="1"/>
  <c r="I80" i="17"/>
  <c r="K80" i="17"/>
  <c r="O80" i="17"/>
  <c r="Q80" i="17"/>
  <c r="V80" i="17"/>
  <c r="G82" i="17"/>
  <c r="I82" i="17"/>
  <c r="K82" i="17"/>
  <c r="M82" i="17"/>
  <c r="O82" i="17"/>
  <c r="Q82" i="17"/>
  <c r="V82" i="17"/>
  <c r="G84" i="17"/>
  <c r="M84" i="17" s="1"/>
  <c r="I84" i="17"/>
  <c r="K84" i="17"/>
  <c r="O84" i="17"/>
  <c r="Q84" i="17"/>
  <c r="V84" i="17"/>
  <c r="G86" i="17"/>
  <c r="I86" i="17"/>
  <c r="K86" i="17"/>
  <c r="M86" i="17"/>
  <c r="O86" i="17"/>
  <c r="Q86" i="17"/>
  <c r="V86" i="17"/>
  <c r="G88" i="17"/>
  <c r="M88" i="17" s="1"/>
  <c r="I88" i="17"/>
  <c r="K88" i="17"/>
  <c r="O88" i="17"/>
  <c r="Q88" i="17"/>
  <c r="V88" i="17"/>
  <c r="G90" i="17"/>
  <c r="M90" i="17" s="1"/>
  <c r="I90" i="17"/>
  <c r="K90" i="17"/>
  <c r="O90" i="17"/>
  <c r="Q90" i="17"/>
  <c r="V90" i="17"/>
  <c r="G92" i="17"/>
  <c r="M92" i="17" s="1"/>
  <c r="I92" i="17"/>
  <c r="K92" i="17"/>
  <c r="O92" i="17"/>
  <c r="Q92" i="17"/>
  <c r="V92" i="17"/>
  <c r="G94" i="17"/>
  <c r="I94" i="17"/>
  <c r="K94" i="17"/>
  <c r="M94" i="17"/>
  <c r="O94" i="17"/>
  <c r="Q94" i="17"/>
  <c r="V94" i="17"/>
  <c r="G96" i="17"/>
  <c r="M96" i="17" s="1"/>
  <c r="I96" i="17"/>
  <c r="K96" i="17"/>
  <c r="O96" i="17"/>
  <c r="Q96" i="17"/>
  <c r="V96" i="17"/>
  <c r="G98" i="17"/>
  <c r="I98" i="17"/>
  <c r="K98" i="17"/>
  <c r="M98" i="17"/>
  <c r="O98" i="17"/>
  <c r="Q98" i="17"/>
  <c r="V98" i="17"/>
  <c r="G100" i="17"/>
  <c r="M100" i="17" s="1"/>
  <c r="I100" i="17"/>
  <c r="K100" i="17"/>
  <c r="O100" i="17"/>
  <c r="Q100" i="17"/>
  <c r="V100" i="17"/>
  <c r="G102" i="17"/>
  <c r="M102" i="17" s="1"/>
  <c r="I102" i="17"/>
  <c r="K102" i="17"/>
  <c r="O102" i="17"/>
  <c r="Q102" i="17"/>
  <c r="V102" i="17"/>
  <c r="G104" i="17"/>
  <c r="M104" i="17" s="1"/>
  <c r="I104" i="17"/>
  <c r="K104" i="17"/>
  <c r="O104" i="17"/>
  <c r="Q104" i="17"/>
  <c r="V104" i="17"/>
  <c r="G106" i="17"/>
  <c r="I106" i="17"/>
  <c r="K106" i="17"/>
  <c r="M106" i="17"/>
  <c r="O106" i="17"/>
  <c r="Q106" i="17"/>
  <c r="V106" i="17"/>
  <c r="G109" i="17"/>
  <c r="I109" i="17"/>
  <c r="I108" i="17" s="1"/>
  <c r="K109" i="17"/>
  <c r="M109" i="17"/>
  <c r="O109" i="17"/>
  <c r="Q109" i="17"/>
  <c r="Q108" i="17" s="1"/>
  <c r="V109" i="17"/>
  <c r="G111" i="17"/>
  <c r="M111" i="17" s="1"/>
  <c r="I111" i="17"/>
  <c r="K111" i="17"/>
  <c r="O111" i="17"/>
  <c r="Q111" i="17"/>
  <c r="V111" i="17"/>
  <c r="V108" i="17" s="1"/>
  <c r="G113" i="17"/>
  <c r="M113" i="17" s="1"/>
  <c r="I113" i="17"/>
  <c r="K113" i="17"/>
  <c r="O113" i="17"/>
  <c r="Q113" i="17"/>
  <c r="V113" i="17"/>
  <c r="G116" i="17"/>
  <c r="M116" i="17" s="1"/>
  <c r="I116" i="17"/>
  <c r="K116" i="17"/>
  <c r="O116" i="17"/>
  <c r="Q116" i="17"/>
  <c r="Q115" i="17" s="1"/>
  <c r="V116" i="17"/>
  <c r="G119" i="17"/>
  <c r="M119" i="17" s="1"/>
  <c r="I119" i="17"/>
  <c r="K119" i="17"/>
  <c r="K115" i="17" s="1"/>
  <c r="O119" i="17"/>
  <c r="Q119" i="17"/>
  <c r="V119" i="17"/>
  <c r="G122" i="17"/>
  <c r="I122" i="17"/>
  <c r="K122" i="17"/>
  <c r="M122" i="17"/>
  <c r="O122" i="17"/>
  <c r="Q122" i="17"/>
  <c r="V122" i="17"/>
  <c r="K124" i="17"/>
  <c r="O124" i="17"/>
  <c r="G125" i="17"/>
  <c r="M125" i="17" s="1"/>
  <c r="M124" i="17" s="1"/>
  <c r="I125" i="17"/>
  <c r="I124" i="17" s="1"/>
  <c r="K125" i="17"/>
  <c r="O125" i="17"/>
  <c r="Q125" i="17"/>
  <c r="Q124" i="17" s="1"/>
  <c r="V125" i="17"/>
  <c r="V124" i="17" s="1"/>
  <c r="AE128" i="17"/>
  <c r="F53" i="1" s="1"/>
  <c r="AF128" i="17"/>
  <c r="G52" i="1" s="1"/>
  <c r="BA182" i="16"/>
  <c r="BA167" i="16"/>
  <c r="BA164" i="16"/>
  <c r="BA139" i="16"/>
  <c r="BA102" i="16"/>
  <c r="BA92" i="16"/>
  <c r="BA87" i="16"/>
  <c r="BA70" i="16"/>
  <c r="V8" i="16"/>
  <c r="G9" i="16"/>
  <c r="G8" i="16" s="1"/>
  <c r="I9" i="16"/>
  <c r="I8" i="16" s="1"/>
  <c r="K9" i="16"/>
  <c r="K8" i="16" s="1"/>
  <c r="M9" i="16"/>
  <c r="M8" i="16" s="1"/>
  <c r="O9" i="16"/>
  <c r="O8" i="16" s="1"/>
  <c r="Q9" i="16"/>
  <c r="Q8" i="16" s="1"/>
  <c r="V9" i="16"/>
  <c r="G28" i="16"/>
  <c r="I28" i="16"/>
  <c r="I27" i="16" s="1"/>
  <c r="K28" i="16"/>
  <c r="M28" i="16"/>
  <c r="O28" i="16"/>
  <c r="Q28" i="16"/>
  <c r="V28" i="16"/>
  <c r="G34" i="16"/>
  <c r="I34" i="16"/>
  <c r="K34" i="16"/>
  <c r="O34" i="16"/>
  <c r="Q34" i="16"/>
  <c r="V34" i="16"/>
  <c r="G40" i="16"/>
  <c r="I40" i="16"/>
  <c r="K40" i="16"/>
  <c r="M40" i="16"/>
  <c r="O40" i="16"/>
  <c r="Q40" i="16"/>
  <c r="V40" i="16"/>
  <c r="G46" i="16"/>
  <c r="M46" i="16" s="1"/>
  <c r="I46" i="16"/>
  <c r="K46" i="16"/>
  <c r="O46" i="16"/>
  <c r="Q46" i="16"/>
  <c r="V46" i="16"/>
  <c r="G52" i="16"/>
  <c r="M52" i="16" s="1"/>
  <c r="I52" i="16"/>
  <c r="K52" i="16"/>
  <c r="O52" i="16"/>
  <c r="Q52" i="16"/>
  <c r="V52" i="16"/>
  <c r="G58" i="16"/>
  <c r="M58" i="16" s="1"/>
  <c r="I58" i="16"/>
  <c r="K58" i="16"/>
  <c r="O58" i="16"/>
  <c r="Q58" i="16"/>
  <c r="V58" i="16"/>
  <c r="G64" i="16"/>
  <c r="I64" i="16"/>
  <c r="K64" i="16"/>
  <c r="M64" i="16"/>
  <c r="O64" i="16"/>
  <c r="Q64" i="16"/>
  <c r="V64" i="16"/>
  <c r="G69" i="16"/>
  <c r="M69" i="16" s="1"/>
  <c r="I69" i="16"/>
  <c r="K69" i="16"/>
  <c r="O69" i="16"/>
  <c r="Q69" i="16"/>
  <c r="V69" i="16"/>
  <c r="G76" i="16"/>
  <c r="I76" i="16"/>
  <c r="K76" i="16"/>
  <c r="O76" i="16"/>
  <c r="Q76" i="16"/>
  <c r="V76" i="16"/>
  <c r="G81" i="16"/>
  <c r="M81" i="16" s="1"/>
  <c r="I81" i="16"/>
  <c r="K81" i="16"/>
  <c r="O81" i="16"/>
  <c r="Q81" i="16"/>
  <c r="V81" i="16"/>
  <c r="G86" i="16"/>
  <c r="M86" i="16" s="1"/>
  <c r="I86" i="16"/>
  <c r="K86" i="16"/>
  <c r="O86" i="16"/>
  <c r="Q86" i="16"/>
  <c r="V86" i="16"/>
  <c r="G91" i="16"/>
  <c r="I91" i="16"/>
  <c r="K91" i="16"/>
  <c r="M91" i="16"/>
  <c r="O91" i="16"/>
  <c r="Q91" i="16"/>
  <c r="V91" i="16"/>
  <c r="G96" i="16"/>
  <c r="M96" i="16" s="1"/>
  <c r="I96" i="16"/>
  <c r="K96" i="16"/>
  <c r="O96" i="16"/>
  <c r="Q96" i="16"/>
  <c r="V96" i="16"/>
  <c r="G101" i="16"/>
  <c r="M101" i="16" s="1"/>
  <c r="I101" i="16"/>
  <c r="K101" i="16"/>
  <c r="O101" i="16"/>
  <c r="Q101" i="16"/>
  <c r="V101" i="16"/>
  <c r="G106" i="16"/>
  <c r="M106" i="16" s="1"/>
  <c r="I106" i="16"/>
  <c r="K106" i="16"/>
  <c r="O106" i="16"/>
  <c r="Q106" i="16"/>
  <c r="V106" i="16"/>
  <c r="G110" i="16"/>
  <c r="I110" i="16"/>
  <c r="K110" i="16"/>
  <c r="M110" i="16"/>
  <c r="O110" i="16"/>
  <c r="Q110" i="16"/>
  <c r="V110" i="16"/>
  <c r="G114" i="16"/>
  <c r="M114" i="16" s="1"/>
  <c r="I114" i="16"/>
  <c r="K114" i="16"/>
  <c r="O114" i="16"/>
  <c r="Q114" i="16"/>
  <c r="V114" i="16"/>
  <c r="G118" i="16"/>
  <c r="I118" i="16"/>
  <c r="K118" i="16"/>
  <c r="M118" i="16"/>
  <c r="O118" i="16"/>
  <c r="Q118" i="16"/>
  <c r="V118" i="16"/>
  <c r="G122" i="16"/>
  <c r="M122" i="16" s="1"/>
  <c r="I122" i="16"/>
  <c r="K122" i="16"/>
  <c r="O122" i="16"/>
  <c r="Q122" i="16"/>
  <c r="V122" i="16"/>
  <c r="G126" i="16"/>
  <c r="M126" i="16" s="1"/>
  <c r="I126" i="16"/>
  <c r="K126" i="16"/>
  <c r="O126" i="16"/>
  <c r="Q126" i="16"/>
  <c r="V126" i="16"/>
  <c r="G130" i="16"/>
  <c r="M130" i="16" s="1"/>
  <c r="I130" i="16"/>
  <c r="K130" i="16"/>
  <c r="O130" i="16"/>
  <c r="Q130" i="16"/>
  <c r="V130" i="16"/>
  <c r="G134" i="16"/>
  <c r="I134" i="16"/>
  <c r="K134" i="16"/>
  <c r="M134" i="16"/>
  <c r="O134" i="16"/>
  <c r="Q134" i="16"/>
  <c r="V134" i="16"/>
  <c r="G138" i="16"/>
  <c r="M138" i="16" s="1"/>
  <c r="I138" i="16"/>
  <c r="K138" i="16"/>
  <c r="O138" i="16"/>
  <c r="Q138" i="16"/>
  <c r="V138" i="16"/>
  <c r="G144" i="16"/>
  <c r="I144" i="16"/>
  <c r="K144" i="16"/>
  <c r="M144" i="16"/>
  <c r="O144" i="16"/>
  <c r="Q144" i="16"/>
  <c r="V144" i="16"/>
  <c r="G148" i="16"/>
  <c r="M148" i="16" s="1"/>
  <c r="I148" i="16"/>
  <c r="K148" i="16"/>
  <c r="O148" i="16"/>
  <c r="Q148" i="16"/>
  <c r="V148" i="16"/>
  <c r="G150" i="16"/>
  <c r="M150" i="16" s="1"/>
  <c r="I150" i="16"/>
  <c r="K150" i="16"/>
  <c r="O150" i="16"/>
  <c r="Q150" i="16"/>
  <c r="V150" i="16"/>
  <c r="G154" i="16"/>
  <c r="M154" i="16" s="1"/>
  <c r="I154" i="16"/>
  <c r="K154" i="16"/>
  <c r="O154" i="16"/>
  <c r="Q154" i="16"/>
  <c r="V154" i="16"/>
  <c r="G158" i="16"/>
  <c r="I158" i="16"/>
  <c r="K158" i="16"/>
  <c r="M158" i="16"/>
  <c r="O158" i="16"/>
  <c r="Q158" i="16"/>
  <c r="V158" i="16"/>
  <c r="G163" i="16"/>
  <c r="I163" i="16"/>
  <c r="K163" i="16"/>
  <c r="M163" i="16"/>
  <c r="O163" i="16"/>
  <c r="Q163" i="16"/>
  <c r="V163" i="16"/>
  <c r="G174" i="16"/>
  <c r="I174" i="16"/>
  <c r="K174" i="16"/>
  <c r="O174" i="16"/>
  <c r="Q174" i="16"/>
  <c r="V174" i="16"/>
  <c r="G181" i="16"/>
  <c r="M181" i="16" s="1"/>
  <c r="I181" i="16"/>
  <c r="K181" i="16"/>
  <c r="O181" i="16"/>
  <c r="Q181" i="16"/>
  <c r="V181" i="16"/>
  <c r="G187" i="16"/>
  <c r="M187" i="16" s="1"/>
  <c r="I187" i="16"/>
  <c r="K187" i="16"/>
  <c r="O187" i="16"/>
  <c r="Q187" i="16"/>
  <c r="V187" i="16"/>
  <c r="G193" i="16"/>
  <c r="I193" i="16"/>
  <c r="K193" i="16"/>
  <c r="M193" i="16"/>
  <c r="O193" i="16"/>
  <c r="Q193" i="16"/>
  <c r="V193" i="16"/>
  <c r="G198" i="16"/>
  <c r="M198" i="16" s="1"/>
  <c r="I198" i="16"/>
  <c r="K198" i="16"/>
  <c r="O198" i="16"/>
  <c r="Q198" i="16"/>
  <c r="V198" i="16"/>
  <c r="G203" i="16"/>
  <c r="M203" i="16" s="1"/>
  <c r="I203" i="16"/>
  <c r="K203" i="16"/>
  <c r="O203" i="16"/>
  <c r="Q203" i="16"/>
  <c r="V203" i="16"/>
  <c r="G208" i="16"/>
  <c r="M208" i="16" s="1"/>
  <c r="I208" i="16"/>
  <c r="K208" i="16"/>
  <c r="O208" i="16"/>
  <c r="Q208" i="16"/>
  <c r="V208" i="16"/>
  <c r="G213" i="16"/>
  <c r="I213" i="16"/>
  <c r="K213" i="16"/>
  <c r="M213" i="16"/>
  <c r="O213" i="16"/>
  <c r="Q213" i="16"/>
  <c r="V213" i="16"/>
  <c r="G218" i="16"/>
  <c r="M218" i="16" s="1"/>
  <c r="I218" i="16"/>
  <c r="K218" i="16"/>
  <c r="O218" i="16"/>
  <c r="Q218" i="16"/>
  <c r="V218" i="16"/>
  <c r="G223" i="16"/>
  <c r="I223" i="16"/>
  <c r="K223" i="16"/>
  <c r="M223" i="16"/>
  <c r="O223" i="16"/>
  <c r="Q223" i="16"/>
  <c r="V223" i="16"/>
  <c r="G229" i="16"/>
  <c r="M229" i="16" s="1"/>
  <c r="I229" i="16"/>
  <c r="K229" i="16"/>
  <c r="O229" i="16"/>
  <c r="Q229" i="16"/>
  <c r="V229" i="16"/>
  <c r="G234" i="16"/>
  <c r="M234" i="16" s="1"/>
  <c r="I234" i="16"/>
  <c r="K234" i="16"/>
  <c r="O234" i="16"/>
  <c r="Q234" i="16"/>
  <c r="V234" i="16"/>
  <c r="G239" i="16"/>
  <c r="M239" i="16" s="1"/>
  <c r="I239" i="16"/>
  <c r="K239" i="16"/>
  <c r="O239" i="16"/>
  <c r="Q239" i="16"/>
  <c r="V239" i="16"/>
  <c r="G245" i="16"/>
  <c r="I245" i="16"/>
  <c r="K245" i="16"/>
  <c r="M245" i="16"/>
  <c r="O245" i="16"/>
  <c r="Q245" i="16"/>
  <c r="V245" i="16"/>
  <c r="K250" i="16"/>
  <c r="V250" i="16"/>
  <c r="G251" i="16"/>
  <c r="M251" i="16" s="1"/>
  <c r="M250" i="16" s="1"/>
  <c r="I251" i="16"/>
  <c r="I250" i="16" s="1"/>
  <c r="K251" i="16"/>
  <c r="O251" i="16"/>
  <c r="O250" i="16" s="1"/>
  <c r="Q251" i="16"/>
  <c r="Q250" i="16" s="1"/>
  <c r="V251" i="16"/>
  <c r="G257" i="16"/>
  <c r="M257" i="16" s="1"/>
  <c r="I257" i="16"/>
  <c r="I256" i="16" s="1"/>
  <c r="K257" i="16"/>
  <c r="O257" i="16"/>
  <c r="Q257" i="16"/>
  <c r="V257" i="16"/>
  <c r="G263" i="16"/>
  <c r="I263" i="16"/>
  <c r="K263" i="16"/>
  <c r="K256" i="16" s="1"/>
  <c r="O263" i="16"/>
  <c r="Q263" i="16"/>
  <c r="V263" i="16"/>
  <c r="G272" i="16"/>
  <c r="I272" i="16"/>
  <c r="K272" i="16"/>
  <c r="M272" i="16"/>
  <c r="O272" i="16"/>
  <c r="Q272" i="16"/>
  <c r="V272" i="16"/>
  <c r="G281" i="16"/>
  <c r="M281" i="16" s="1"/>
  <c r="I281" i="16"/>
  <c r="K281" i="16"/>
  <c r="O281" i="16"/>
  <c r="Q281" i="16"/>
  <c r="V281" i="16"/>
  <c r="I286" i="16"/>
  <c r="G287" i="16"/>
  <c r="G286" i="16" s="1"/>
  <c r="I287" i="16"/>
  <c r="K287" i="16"/>
  <c r="K286" i="16" s="1"/>
  <c r="O287" i="16"/>
  <c r="O286" i="16" s="1"/>
  <c r="Q287" i="16"/>
  <c r="Q286" i="16" s="1"/>
  <c r="V287" i="16"/>
  <c r="V286" i="16" s="1"/>
  <c r="AE293" i="16"/>
  <c r="F50" i="1" s="1"/>
  <c r="BA90" i="15"/>
  <c r="BA52" i="15"/>
  <c r="BA47" i="15"/>
  <c r="BA34" i="15"/>
  <c r="G8" i="15"/>
  <c r="K8" i="15"/>
  <c r="V8" i="15"/>
  <c r="G9" i="15"/>
  <c r="I9" i="15"/>
  <c r="I8" i="15" s="1"/>
  <c r="K9" i="15"/>
  <c r="M9" i="15"/>
  <c r="M8" i="15" s="1"/>
  <c r="O9" i="15"/>
  <c r="O8" i="15" s="1"/>
  <c r="Q9" i="15"/>
  <c r="Q8" i="15" s="1"/>
  <c r="V9" i="15"/>
  <c r="G28" i="15"/>
  <c r="I28" i="15"/>
  <c r="I27" i="15" s="1"/>
  <c r="K28" i="15"/>
  <c r="M28" i="15"/>
  <c r="O28" i="15"/>
  <c r="Q28" i="15"/>
  <c r="Q27" i="15" s="1"/>
  <c r="V28" i="15"/>
  <c r="G33" i="15"/>
  <c r="I33" i="15"/>
  <c r="K33" i="15"/>
  <c r="O33" i="15"/>
  <c r="Q33" i="15"/>
  <c r="V33" i="15"/>
  <c r="V27" i="15" s="1"/>
  <c r="G40" i="15"/>
  <c r="G39" i="15" s="1"/>
  <c r="I40" i="15"/>
  <c r="K40" i="15"/>
  <c r="O40" i="15"/>
  <c r="Q40" i="15"/>
  <c r="V40" i="15"/>
  <c r="G46" i="15"/>
  <c r="I46" i="15"/>
  <c r="I39" i="15" s="1"/>
  <c r="K46" i="15"/>
  <c r="M46" i="15"/>
  <c r="O46" i="15"/>
  <c r="Q46" i="15"/>
  <c r="V46" i="15"/>
  <c r="G51" i="15"/>
  <c r="M51" i="15" s="1"/>
  <c r="I51" i="15"/>
  <c r="K51" i="15"/>
  <c r="O51" i="15"/>
  <c r="Q51" i="15"/>
  <c r="V51" i="15"/>
  <c r="G57" i="15"/>
  <c r="I57" i="15"/>
  <c r="K57" i="15"/>
  <c r="M57" i="15"/>
  <c r="O57" i="15"/>
  <c r="Q57" i="15"/>
  <c r="V57" i="15"/>
  <c r="G63" i="15"/>
  <c r="M63" i="15" s="1"/>
  <c r="I63" i="15"/>
  <c r="K63" i="15"/>
  <c r="O63" i="15"/>
  <c r="Q63" i="15"/>
  <c r="V63" i="15"/>
  <c r="G68" i="15"/>
  <c r="M68" i="15" s="1"/>
  <c r="I68" i="15"/>
  <c r="K68" i="15"/>
  <c r="O68" i="15"/>
  <c r="Q68" i="15"/>
  <c r="V68" i="15"/>
  <c r="G74" i="15"/>
  <c r="M74" i="15" s="1"/>
  <c r="I74" i="15"/>
  <c r="K74" i="15"/>
  <c r="O74" i="15"/>
  <c r="Q74" i="15"/>
  <c r="V74" i="15"/>
  <c r="G78" i="15"/>
  <c r="I78" i="15"/>
  <c r="K78" i="15"/>
  <c r="O78" i="15"/>
  <c r="Q78" i="15"/>
  <c r="V78" i="15"/>
  <c r="G82" i="15"/>
  <c r="I82" i="15"/>
  <c r="K82" i="15"/>
  <c r="M82" i="15"/>
  <c r="O82" i="15"/>
  <c r="Q82" i="15"/>
  <c r="V82" i="15"/>
  <c r="G89" i="15"/>
  <c r="M89" i="15" s="1"/>
  <c r="I89" i="15"/>
  <c r="K89" i="15"/>
  <c r="O89" i="15"/>
  <c r="Q89" i="15"/>
  <c r="V89" i="15"/>
  <c r="G94" i="15"/>
  <c r="M94" i="15" s="1"/>
  <c r="I94" i="15"/>
  <c r="K94" i="15"/>
  <c r="O94" i="15"/>
  <c r="Q94" i="15"/>
  <c r="V94" i="15"/>
  <c r="G96" i="15"/>
  <c r="M96" i="15" s="1"/>
  <c r="I96" i="15"/>
  <c r="K96" i="15"/>
  <c r="O96" i="15"/>
  <c r="Q96" i="15"/>
  <c r="V96" i="15"/>
  <c r="G98" i="15"/>
  <c r="I98" i="15"/>
  <c r="K98" i="15"/>
  <c r="M98" i="15"/>
  <c r="O98" i="15"/>
  <c r="Q98" i="15"/>
  <c r="V98" i="15"/>
  <c r="G100" i="15"/>
  <c r="M100" i="15" s="1"/>
  <c r="I100" i="15"/>
  <c r="K100" i="15"/>
  <c r="O100" i="15"/>
  <c r="Q100" i="15"/>
  <c r="V100" i="15"/>
  <c r="G102" i="15"/>
  <c r="I102" i="15"/>
  <c r="K102" i="15"/>
  <c r="M102" i="15"/>
  <c r="O102" i="15"/>
  <c r="Q102" i="15"/>
  <c r="V102" i="15"/>
  <c r="G104" i="15"/>
  <c r="M104" i="15" s="1"/>
  <c r="I104" i="15"/>
  <c r="K104" i="15"/>
  <c r="O104" i="15"/>
  <c r="Q104" i="15"/>
  <c r="V104" i="15"/>
  <c r="G106" i="15"/>
  <c r="M106" i="15" s="1"/>
  <c r="I106" i="15"/>
  <c r="K106" i="15"/>
  <c r="O106" i="15"/>
  <c r="Q106" i="15"/>
  <c r="V106" i="15"/>
  <c r="G108" i="15"/>
  <c r="M108" i="15" s="1"/>
  <c r="I108" i="15"/>
  <c r="K108" i="15"/>
  <c r="O108" i="15"/>
  <c r="Q108" i="15"/>
  <c r="V108" i="15"/>
  <c r="G110" i="15"/>
  <c r="I110" i="15"/>
  <c r="K110" i="15"/>
  <c r="M110" i="15"/>
  <c r="O110" i="15"/>
  <c r="Q110" i="15"/>
  <c r="V110" i="15"/>
  <c r="K114" i="15"/>
  <c r="V114" i="15"/>
  <c r="G115" i="15"/>
  <c r="M115" i="15" s="1"/>
  <c r="M114" i="15" s="1"/>
  <c r="I115" i="15"/>
  <c r="I114" i="15" s="1"/>
  <c r="K115" i="15"/>
  <c r="O115" i="15"/>
  <c r="O114" i="15" s="1"/>
  <c r="Q115" i="15"/>
  <c r="Q114" i="15" s="1"/>
  <c r="V115" i="15"/>
  <c r="AE121" i="15"/>
  <c r="F48" i="1" s="1"/>
  <c r="BA245" i="14"/>
  <c r="BA213" i="14"/>
  <c r="BA208" i="14"/>
  <c r="BA144" i="14"/>
  <c r="BA137" i="14"/>
  <c r="BA52" i="14"/>
  <c r="BA38" i="14"/>
  <c r="BA35" i="14"/>
  <c r="BA32" i="14"/>
  <c r="BA27" i="14"/>
  <c r="BA22" i="14"/>
  <c r="BA18" i="14"/>
  <c r="BA13" i="14"/>
  <c r="BA10" i="14"/>
  <c r="G9" i="14"/>
  <c r="M9" i="14" s="1"/>
  <c r="I9" i="14"/>
  <c r="I8" i="14" s="1"/>
  <c r="K9" i="14"/>
  <c r="O9" i="14"/>
  <c r="Q9" i="14"/>
  <c r="V9" i="14"/>
  <c r="G12" i="14"/>
  <c r="I12" i="14"/>
  <c r="K12" i="14"/>
  <c r="K8" i="14" s="1"/>
  <c r="O12" i="14"/>
  <c r="Q12" i="14"/>
  <c r="V12" i="14"/>
  <c r="G17" i="14"/>
  <c r="I17" i="14"/>
  <c r="K17" i="14"/>
  <c r="M17" i="14"/>
  <c r="O17" i="14"/>
  <c r="Q17" i="14"/>
  <c r="V17" i="14"/>
  <c r="G21" i="14"/>
  <c r="M21" i="14" s="1"/>
  <c r="I21" i="14"/>
  <c r="K21" i="14"/>
  <c r="O21" i="14"/>
  <c r="Q21" i="14"/>
  <c r="V21" i="14"/>
  <c r="G26" i="14"/>
  <c r="M26" i="14" s="1"/>
  <c r="I26" i="14"/>
  <c r="K26" i="14"/>
  <c r="O26" i="14"/>
  <c r="Q26" i="14"/>
  <c r="V26" i="14"/>
  <c r="G31" i="14"/>
  <c r="M31" i="14" s="1"/>
  <c r="I31" i="14"/>
  <c r="K31" i="14"/>
  <c r="O31" i="14"/>
  <c r="Q31" i="14"/>
  <c r="Q30" i="14" s="1"/>
  <c r="V31" i="14"/>
  <c r="G34" i="14"/>
  <c r="I34" i="14"/>
  <c r="K34" i="14"/>
  <c r="O34" i="14"/>
  <c r="Q34" i="14"/>
  <c r="V34" i="14"/>
  <c r="V30" i="14" s="1"/>
  <c r="G37" i="14"/>
  <c r="I37" i="14"/>
  <c r="K37" i="14"/>
  <c r="M37" i="14"/>
  <c r="O37" i="14"/>
  <c r="Q37" i="14"/>
  <c r="V37" i="14"/>
  <c r="G41" i="14"/>
  <c r="I41" i="14"/>
  <c r="I40" i="14" s="1"/>
  <c r="K41" i="14"/>
  <c r="M41" i="14"/>
  <c r="O41" i="14"/>
  <c r="Q41" i="14"/>
  <c r="V41" i="14"/>
  <c r="G45" i="14"/>
  <c r="G40" i="14" s="1"/>
  <c r="I45" i="14"/>
  <c r="K45" i="14"/>
  <c r="K40" i="14" s="1"/>
  <c r="O45" i="14"/>
  <c r="Q45" i="14"/>
  <c r="V45" i="14"/>
  <c r="V40" i="14" s="1"/>
  <c r="G48" i="14"/>
  <c r="I48" i="14"/>
  <c r="K48" i="14"/>
  <c r="O48" i="14"/>
  <c r="Q48" i="14"/>
  <c r="V48" i="14"/>
  <c r="G51" i="14"/>
  <c r="M51" i="14" s="1"/>
  <c r="I51" i="14"/>
  <c r="I47" i="14" s="1"/>
  <c r="K51" i="14"/>
  <c r="O51" i="14"/>
  <c r="Q51" i="14"/>
  <c r="V51" i="14"/>
  <c r="G55" i="14"/>
  <c r="M55" i="14" s="1"/>
  <c r="I55" i="14"/>
  <c r="K55" i="14"/>
  <c r="O55" i="14"/>
  <c r="Q55" i="14"/>
  <c r="V55" i="14"/>
  <c r="G57" i="14"/>
  <c r="I57" i="14"/>
  <c r="K57" i="14"/>
  <c r="M57" i="14"/>
  <c r="O57" i="14"/>
  <c r="Q57" i="14"/>
  <c r="V57" i="14"/>
  <c r="G61" i="14"/>
  <c r="M61" i="14" s="1"/>
  <c r="I61" i="14"/>
  <c r="K61" i="14"/>
  <c r="O61" i="14"/>
  <c r="Q61" i="14"/>
  <c r="Q60" i="14" s="1"/>
  <c r="V61" i="14"/>
  <c r="G64" i="14"/>
  <c r="I64" i="14"/>
  <c r="K64" i="14"/>
  <c r="O64" i="14"/>
  <c r="Q64" i="14"/>
  <c r="V64" i="14"/>
  <c r="V60" i="14" s="1"/>
  <c r="G69" i="14"/>
  <c r="G68" i="14" s="1"/>
  <c r="I69" i="14"/>
  <c r="K69" i="14"/>
  <c r="O69" i="14"/>
  <c r="Q69" i="14"/>
  <c r="V69" i="14"/>
  <c r="G72" i="14"/>
  <c r="I72" i="14"/>
  <c r="I68" i="14" s="1"/>
  <c r="K72" i="14"/>
  <c r="M72" i="14"/>
  <c r="O72" i="14"/>
  <c r="Q72" i="14"/>
  <c r="V72" i="14"/>
  <c r="G75" i="14"/>
  <c r="M75" i="14" s="1"/>
  <c r="I75" i="14"/>
  <c r="K75" i="14"/>
  <c r="O75" i="14"/>
  <c r="Q75" i="14"/>
  <c r="V75" i="14"/>
  <c r="G77" i="14"/>
  <c r="M77" i="14" s="1"/>
  <c r="I77" i="14"/>
  <c r="K77" i="14"/>
  <c r="O77" i="14"/>
  <c r="Q77" i="14"/>
  <c r="V77" i="14"/>
  <c r="G80" i="14"/>
  <c r="M80" i="14" s="1"/>
  <c r="I80" i="14"/>
  <c r="K80" i="14"/>
  <c r="O80" i="14"/>
  <c r="Q80" i="14"/>
  <c r="V80" i="14"/>
  <c r="I82" i="14"/>
  <c r="Q82" i="14"/>
  <c r="G83" i="14"/>
  <c r="G82" i="14" s="1"/>
  <c r="I92" i="1" s="1"/>
  <c r="I83" i="14"/>
  <c r="K83" i="14"/>
  <c r="K82" i="14" s="1"/>
  <c r="O83" i="14"/>
  <c r="O82" i="14" s="1"/>
  <c r="Q83" i="14"/>
  <c r="V83" i="14"/>
  <c r="V82" i="14" s="1"/>
  <c r="G86" i="14"/>
  <c r="G85" i="14" s="1"/>
  <c r="I94" i="1" s="1"/>
  <c r="I86" i="14"/>
  <c r="K86" i="14"/>
  <c r="O86" i="14"/>
  <c r="Q86" i="14"/>
  <c r="V86" i="14"/>
  <c r="V85" i="14" s="1"/>
  <c r="G90" i="14"/>
  <c r="I90" i="14"/>
  <c r="I85" i="14" s="1"/>
  <c r="K90" i="14"/>
  <c r="M90" i="14"/>
  <c r="O90" i="14"/>
  <c r="Q90" i="14"/>
  <c r="Q85" i="14" s="1"/>
  <c r="V90" i="14"/>
  <c r="G95" i="14"/>
  <c r="I95" i="14"/>
  <c r="K95" i="14"/>
  <c r="M95" i="14"/>
  <c r="O95" i="14"/>
  <c r="Q95" i="14"/>
  <c r="V95" i="14"/>
  <c r="G97" i="14"/>
  <c r="I97" i="14"/>
  <c r="K97" i="14"/>
  <c r="O97" i="14"/>
  <c r="O94" i="14" s="1"/>
  <c r="Q97" i="14"/>
  <c r="V97" i="14"/>
  <c r="V94" i="14" s="1"/>
  <c r="G100" i="14"/>
  <c r="I100" i="14"/>
  <c r="K100" i="14"/>
  <c r="O100" i="14"/>
  <c r="Q100" i="14"/>
  <c r="V100" i="14"/>
  <c r="G102" i="14"/>
  <c r="M102" i="14" s="1"/>
  <c r="I102" i="14"/>
  <c r="K102" i="14"/>
  <c r="O102" i="14"/>
  <c r="Q102" i="14"/>
  <c r="V102" i="14"/>
  <c r="G106" i="14"/>
  <c r="M106" i="14" s="1"/>
  <c r="I106" i="14"/>
  <c r="K106" i="14"/>
  <c r="O106" i="14"/>
  <c r="Q106" i="14"/>
  <c r="V106" i="14"/>
  <c r="G108" i="14"/>
  <c r="I108" i="14"/>
  <c r="K108" i="14"/>
  <c r="M108" i="14"/>
  <c r="O108" i="14"/>
  <c r="Q108" i="14"/>
  <c r="V108" i="14"/>
  <c r="G110" i="14"/>
  <c r="M110" i="14" s="1"/>
  <c r="I110" i="14"/>
  <c r="K110" i="14"/>
  <c r="O110" i="14"/>
  <c r="Q110" i="14"/>
  <c r="V110" i="14"/>
  <c r="G113" i="14"/>
  <c r="I113" i="14"/>
  <c r="K113" i="14"/>
  <c r="M113" i="14"/>
  <c r="O113" i="14"/>
  <c r="Q113" i="14"/>
  <c r="V113" i="14"/>
  <c r="G116" i="14"/>
  <c r="M116" i="14" s="1"/>
  <c r="I116" i="14"/>
  <c r="K116" i="14"/>
  <c r="O116" i="14"/>
  <c r="Q116" i="14"/>
  <c r="V116" i="14"/>
  <c r="G119" i="14"/>
  <c r="M119" i="14" s="1"/>
  <c r="I119" i="14"/>
  <c r="K119" i="14"/>
  <c r="O119" i="14"/>
  <c r="Q119" i="14"/>
  <c r="V119" i="14"/>
  <c r="G122" i="14"/>
  <c r="M122" i="14" s="1"/>
  <c r="I122" i="14"/>
  <c r="K122" i="14"/>
  <c r="O122" i="14"/>
  <c r="Q122" i="14"/>
  <c r="V122" i="14"/>
  <c r="G124" i="14"/>
  <c r="I124" i="14"/>
  <c r="K124" i="14"/>
  <c r="M124" i="14"/>
  <c r="O124" i="14"/>
  <c r="Q124" i="14"/>
  <c r="V124" i="14"/>
  <c r="G127" i="14"/>
  <c r="M127" i="14" s="1"/>
  <c r="I127" i="14"/>
  <c r="K127" i="14"/>
  <c r="O127" i="14"/>
  <c r="Q127" i="14"/>
  <c r="Q126" i="14" s="1"/>
  <c r="V127" i="14"/>
  <c r="G131" i="14"/>
  <c r="I131" i="14"/>
  <c r="K131" i="14"/>
  <c r="O131" i="14"/>
  <c r="Q131" i="14"/>
  <c r="V131" i="14"/>
  <c r="V126" i="14" s="1"/>
  <c r="G133" i="14"/>
  <c r="M133" i="14" s="1"/>
  <c r="I133" i="14"/>
  <c r="K133" i="14"/>
  <c r="O133" i="14"/>
  <c r="Q133" i="14"/>
  <c r="V133" i="14"/>
  <c r="G136" i="14"/>
  <c r="M136" i="14" s="1"/>
  <c r="I136" i="14"/>
  <c r="K136" i="14"/>
  <c r="O136" i="14"/>
  <c r="Q136" i="14"/>
  <c r="V136" i="14"/>
  <c r="G143" i="14"/>
  <c r="I143" i="14"/>
  <c r="K143" i="14"/>
  <c r="O143" i="14"/>
  <c r="Q143" i="14"/>
  <c r="V143" i="14"/>
  <c r="G152" i="14"/>
  <c r="I152" i="14"/>
  <c r="K152" i="14"/>
  <c r="M152" i="14"/>
  <c r="O152" i="14"/>
  <c r="Q152" i="14"/>
  <c r="V152" i="14"/>
  <c r="G154" i="14"/>
  <c r="M154" i="14" s="1"/>
  <c r="I154" i="14"/>
  <c r="K154" i="14"/>
  <c r="O154" i="14"/>
  <c r="Q154" i="14"/>
  <c r="V154" i="14"/>
  <c r="G156" i="14"/>
  <c r="M156" i="14" s="1"/>
  <c r="I156" i="14"/>
  <c r="K156" i="14"/>
  <c r="O156" i="14"/>
  <c r="Q156" i="14"/>
  <c r="V156" i="14"/>
  <c r="G161" i="14"/>
  <c r="M161" i="14" s="1"/>
  <c r="I161" i="14"/>
  <c r="K161" i="14"/>
  <c r="O161" i="14"/>
  <c r="Q161" i="14"/>
  <c r="V161" i="14"/>
  <c r="G164" i="14"/>
  <c r="I164" i="14"/>
  <c r="K164" i="14"/>
  <c r="M164" i="14"/>
  <c r="O164" i="14"/>
  <c r="Q164" i="14"/>
  <c r="V164" i="14"/>
  <c r="G169" i="14"/>
  <c r="M169" i="14" s="1"/>
  <c r="I169" i="14"/>
  <c r="K169" i="14"/>
  <c r="O169" i="14"/>
  <c r="Q169" i="14"/>
  <c r="V169" i="14"/>
  <c r="G173" i="14"/>
  <c r="M173" i="14" s="1"/>
  <c r="I173" i="14"/>
  <c r="K173" i="14"/>
  <c r="O173" i="14"/>
  <c r="Q173" i="14"/>
  <c r="V173" i="14"/>
  <c r="G176" i="14"/>
  <c r="M176" i="14" s="1"/>
  <c r="I176" i="14"/>
  <c r="K176" i="14"/>
  <c r="O176" i="14"/>
  <c r="Q176" i="14"/>
  <c r="V176" i="14"/>
  <c r="G179" i="14"/>
  <c r="M179" i="14" s="1"/>
  <c r="I179" i="14"/>
  <c r="K179" i="14"/>
  <c r="O179" i="14"/>
  <c r="Q179" i="14"/>
  <c r="V179" i="14"/>
  <c r="G182" i="14"/>
  <c r="M182" i="14" s="1"/>
  <c r="I182" i="14"/>
  <c r="K182" i="14"/>
  <c r="O182" i="14"/>
  <c r="Q182" i="14"/>
  <c r="V182" i="14"/>
  <c r="G185" i="14"/>
  <c r="I185" i="14"/>
  <c r="K185" i="14"/>
  <c r="M185" i="14"/>
  <c r="O185" i="14"/>
  <c r="Q185" i="14"/>
  <c r="V185" i="14"/>
  <c r="G189" i="14"/>
  <c r="I189" i="14"/>
  <c r="K189" i="14"/>
  <c r="M189" i="14"/>
  <c r="O189" i="14"/>
  <c r="Q189" i="14"/>
  <c r="V189" i="14"/>
  <c r="V188" i="14" s="1"/>
  <c r="G191" i="14"/>
  <c r="M191" i="14" s="1"/>
  <c r="I191" i="14"/>
  <c r="K191" i="14"/>
  <c r="O191" i="14"/>
  <c r="O188" i="14" s="1"/>
  <c r="Q191" i="14"/>
  <c r="V191" i="14"/>
  <c r="G194" i="14"/>
  <c r="I194" i="14"/>
  <c r="K194" i="14"/>
  <c r="O194" i="14"/>
  <c r="O193" i="14" s="1"/>
  <c r="Q194" i="14"/>
  <c r="V194" i="14"/>
  <c r="V193" i="14" s="1"/>
  <c r="G197" i="14"/>
  <c r="M197" i="14" s="1"/>
  <c r="I197" i="14"/>
  <c r="K197" i="14"/>
  <c r="O197" i="14"/>
  <c r="Q197" i="14"/>
  <c r="Q193" i="14" s="1"/>
  <c r="V197" i="14"/>
  <c r="G200" i="14"/>
  <c r="M200" i="14" s="1"/>
  <c r="I200" i="14"/>
  <c r="K200" i="14"/>
  <c r="O200" i="14"/>
  <c r="Q200" i="14"/>
  <c r="V200" i="14"/>
  <c r="G203" i="14"/>
  <c r="I203" i="14"/>
  <c r="K203" i="14"/>
  <c r="M203" i="14"/>
  <c r="O203" i="14"/>
  <c r="Q203" i="14"/>
  <c r="V203" i="14"/>
  <c r="K206" i="14"/>
  <c r="V206" i="14"/>
  <c r="G207" i="14"/>
  <c r="M207" i="14" s="1"/>
  <c r="M206" i="14" s="1"/>
  <c r="I207" i="14"/>
  <c r="I206" i="14" s="1"/>
  <c r="K207" i="14"/>
  <c r="O207" i="14"/>
  <c r="O206" i="14" s="1"/>
  <c r="Q207" i="14"/>
  <c r="Q206" i="14" s="1"/>
  <c r="V207" i="14"/>
  <c r="G211" i="14"/>
  <c r="M211" i="14" s="1"/>
  <c r="I211" i="14"/>
  <c r="K211" i="14"/>
  <c r="O211" i="14"/>
  <c r="Q211" i="14"/>
  <c r="V211" i="14"/>
  <c r="G215" i="14"/>
  <c r="M215" i="14" s="1"/>
  <c r="I215" i="14"/>
  <c r="K215" i="14"/>
  <c r="O215" i="14"/>
  <c r="Q215" i="14"/>
  <c r="V215" i="14"/>
  <c r="G217" i="14"/>
  <c r="I217" i="14"/>
  <c r="K217" i="14"/>
  <c r="M217" i="14"/>
  <c r="O217" i="14"/>
  <c r="Q217" i="14"/>
  <c r="V217" i="14"/>
  <c r="G219" i="14"/>
  <c r="M219" i="14" s="1"/>
  <c r="I219" i="14"/>
  <c r="K219" i="14"/>
  <c r="O219" i="14"/>
  <c r="Q219" i="14"/>
  <c r="V219" i="14"/>
  <c r="G221" i="14"/>
  <c r="M221" i="14" s="1"/>
  <c r="I221" i="14"/>
  <c r="K221" i="14"/>
  <c r="O221" i="14"/>
  <c r="Q221" i="14"/>
  <c r="V221" i="14"/>
  <c r="G224" i="14"/>
  <c r="M224" i="14" s="1"/>
  <c r="I224" i="14"/>
  <c r="K224" i="14"/>
  <c r="O224" i="14"/>
  <c r="Q224" i="14"/>
  <c r="V224" i="14"/>
  <c r="G227" i="14"/>
  <c r="I227" i="14"/>
  <c r="K227" i="14"/>
  <c r="M227" i="14"/>
  <c r="O227" i="14"/>
  <c r="Q227" i="14"/>
  <c r="V227" i="14"/>
  <c r="G230" i="14"/>
  <c r="M230" i="14" s="1"/>
  <c r="I230" i="14"/>
  <c r="K230" i="14"/>
  <c r="O230" i="14"/>
  <c r="Q230" i="14"/>
  <c r="V230" i="14"/>
  <c r="G233" i="14"/>
  <c r="M233" i="14" s="1"/>
  <c r="I233" i="14"/>
  <c r="K233" i="14"/>
  <c r="O233" i="14"/>
  <c r="Q233" i="14"/>
  <c r="V233" i="14"/>
  <c r="G236" i="14"/>
  <c r="M236" i="14" s="1"/>
  <c r="I236" i="14"/>
  <c r="K236" i="14"/>
  <c r="O236" i="14"/>
  <c r="Q236" i="14"/>
  <c r="V236" i="14"/>
  <c r="G240" i="14"/>
  <c r="M240" i="14" s="1"/>
  <c r="I240" i="14"/>
  <c r="K240" i="14"/>
  <c r="O240" i="14"/>
  <c r="Q240" i="14"/>
  <c r="V240" i="14"/>
  <c r="G242" i="14"/>
  <c r="M242" i="14" s="1"/>
  <c r="I242" i="14"/>
  <c r="K242" i="14"/>
  <c r="O242" i="14"/>
  <c r="Q242" i="14"/>
  <c r="V242" i="14"/>
  <c r="G244" i="14"/>
  <c r="I244" i="14"/>
  <c r="K244" i="14"/>
  <c r="M244" i="14"/>
  <c r="O244" i="14"/>
  <c r="Q244" i="14"/>
  <c r="V244" i="14"/>
  <c r="G247" i="14"/>
  <c r="M247" i="14" s="1"/>
  <c r="I247" i="14"/>
  <c r="K247" i="14"/>
  <c r="O247" i="14"/>
  <c r="Q247" i="14"/>
  <c r="V247" i="14"/>
  <c r="G249" i="14"/>
  <c r="I249" i="14"/>
  <c r="K249" i="14"/>
  <c r="M249" i="14"/>
  <c r="O249" i="14"/>
  <c r="Q249" i="14"/>
  <c r="V249" i="14"/>
  <c r="G251" i="14"/>
  <c r="M251" i="14" s="1"/>
  <c r="I251" i="14"/>
  <c r="K251" i="14"/>
  <c r="O251" i="14"/>
  <c r="Q251" i="14"/>
  <c r="V251" i="14"/>
  <c r="G253" i="14"/>
  <c r="M253" i="14" s="1"/>
  <c r="I253" i="14"/>
  <c r="K253" i="14"/>
  <c r="O253" i="14"/>
  <c r="Q253" i="14"/>
  <c r="V253" i="14"/>
  <c r="G256" i="14"/>
  <c r="M256" i="14" s="1"/>
  <c r="I256" i="14"/>
  <c r="K256" i="14"/>
  <c r="O256" i="14"/>
  <c r="Q256" i="14"/>
  <c r="V256" i="14"/>
  <c r="G259" i="14"/>
  <c r="I259" i="14"/>
  <c r="K259" i="14"/>
  <c r="M259" i="14"/>
  <c r="O259" i="14"/>
  <c r="Q259" i="14"/>
  <c r="V259" i="14"/>
  <c r="G262" i="14"/>
  <c r="M262" i="14" s="1"/>
  <c r="I262" i="14"/>
  <c r="K262" i="14"/>
  <c r="O262" i="14"/>
  <c r="Q262" i="14"/>
  <c r="V262" i="14"/>
  <c r="G265" i="14"/>
  <c r="M265" i="14" s="1"/>
  <c r="I265" i="14"/>
  <c r="K265" i="14"/>
  <c r="O265" i="14"/>
  <c r="Q265" i="14"/>
  <c r="V265" i="14"/>
  <c r="G268" i="14"/>
  <c r="M268" i="14" s="1"/>
  <c r="I268" i="14"/>
  <c r="K268" i="14"/>
  <c r="O268" i="14"/>
  <c r="Q268" i="14"/>
  <c r="V268" i="14"/>
  <c r="G271" i="14"/>
  <c r="I271" i="14"/>
  <c r="K271" i="14"/>
  <c r="M271" i="14"/>
  <c r="O271" i="14"/>
  <c r="Q271" i="14"/>
  <c r="V271" i="14"/>
  <c r="G274" i="14"/>
  <c r="O274" i="14"/>
  <c r="V274" i="14"/>
  <c r="G275" i="14"/>
  <c r="M275" i="14" s="1"/>
  <c r="M274" i="14" s="1"/>
  <c r="I275" i="14"/>
  <c r="I274" i="14" s="1"/>
  <c r="K275" i="14"/>
  <c r="K274" i="14" s="1"/>
  <c r="O275" i="14"/>
  <c r="Q275" i="14"/>
  <c r="Q274" i="14" s="1"/>
  <c r="V275" i="14"/>
  <c r="AE279" i="14"/>
  <c r="F46" i="1" s="1"/>
  <c r="BA172" i="13"/>
  <c r="BA127" i="13"/>
  <c r="BA110" i="13"/>
  <c r="BA98" i="13"/>
  <c r="BA76" i="13"/>
  <c r="BA71" i="13"/>
  <c r="G8" i="13"/>
  <c r="K8" i="13"/>
  <c r="G9" i="13"/>
  <c r="I9" i="13"/>
  <c r="I8" i="13" s="1"/>
  <c r="K9" i="13"/>
  <c r="M9" i="13"/>
  <c r="M8" i="13" s="1"/>
  <c r="O9" i="13"/>
  <c r="O8" i="13" s="1"/>
  <c r="Q9" i="13"/>
  <c r="Q8" i="13" s="1"/>
  <c r="V9" i="13"/>
  <c r="V8" i="13" s="1"/>
  <c r="G28" i="13"/>
  <c r="M28" i="13" s="1"/>
  <c r="I28" i="13"/>
  <c r="K28" i="13"/>
  <c r="O28" i="13"/>
  <c r="Q28" i="13"/>
  <c r="V28" i="13"/>
  <c r="G34" i="13"/>
  <c r="I34" i="13"/>
  <c r="K34" i="13"/>
  <c r="O34" i="13"/>
  <c r="Q34" i="13"/>
  <c r="V34" i="13"/>
  <c r="G40" i="13"/>
  <c r="M40" i="13" s="1"/>
  <c r="I40" i="13"/>
  <c r="K40" i="13"/>
  <c r="O40" i="13"/>
  <c r="Q40" i="13"/>
  <c r="V40" i="13"/>
  <c r="G45" i="13"/>
  <c r="M45" i="13" s="1"/>
  <c r="I45" i="13"/>
  <c r="K45" i="13"/>
  <c r="O45" i="13"/>
  <c r="Q45" i="13"/>
  <c r="V45" i="13"/>
  <c r="G50" i="13"/>
  <c r="I50" i="13"/>
  <c r="K50" i="13"/>
  <c r="M50" i="13"/>
  <c r="O50" i="13"/>
  <c r="Q50" i="13"/>
  <c r="V50" i="13"/>
  <c r="G54" i="13"/>
  <c r="M54" i="13" s="1"/>
  <c r="I54" i="13"/>
  <c r="K54" i="13"/>
  <c r="O54" i="13"/>
  <c r="Q54" i="13"/>
  <c r="V54" i="13"/>
  <c r="G58" i="13"/>
  <c r="I58" i="13"/>
  <c r="K58" i="13"/>
  <c r="M58" i="13"/>
  <c r="O58" i="13"/>
  <c r="Q58" i="13"/>
  <c r="V58" i="13"/>
  <c r="G62" i="13"/>
  <c r="M62" i="13" s="1"/>
  <c r="I62" i="13"/>
  <c r="K62" i="13"/>
  <c r="O62" i="13"/>
  <c r="Q62" i="13"/>
  <c r="V62" i="13"/>
  <c r="G66" i="13"/>
  <c r="M66" i="13" s="1"/>
  <c r="I66" i="13"/>
  <c r="K66" i="13"/>
  <c r="O66" i="13"/>
  <c r="Q66" i="13"/>
  <c r="V66" i="13"/>
  <c r="G70" i="13"/>
  <c r="M70" i="13" s="1"/>
  <c r="I70" i="13"/>
  <c r="K70" i="13"/>
  <c r="O70" i="13"/>
  <c r="Q70" i="13"/>
  <c r="V70" i="13"/>
  <c r="G75" i="13"/>
  <c r="I75" i="13"/>
  <c r="K75" i="13"/>
  <c r="M75" i="13"/>
  <c r="O75" i="13"/>
  <c r="Q75" i="13"/>
  <c r="V75" i="13"/>
  <c r="G80" i="13"/>
  <c r="M80" i="13" s="1"/>
  <c r="I80" i="13"/>
  <c r="K80" i="13"/>
  <c r="O80" i="13"/>
  <c r="Q80" i="13"/>
  <c r="V80" i="13"/>
  <c r="G86" i="13"/>
  <c r="M86" i="13" s="1"/>
  <c r="I86" i="13"/>
  <c r="K86" i="13"/>
  <c r="O86" i="13"/>
  <c r="Q86" i="13"/>
  <c r="V86" i="13"/>
  <c r="G92" i="13"/>
  <c r="M92" i="13" s="1"/>
  <c r="I92" i="13"/>
  <c r="K92" i="13"/>
  <c r="O92" i="13"/>
  <c r="Q92" i="13"/>
  <c r="V92" i="13"/>
  <c r="G97" i="13"/>
  <c r="I97" i="13"/>
  <c r="K97" i="13"/>
  <c r="M97" i="13"/>
  <c r="O97" i="13"/>
  <c r="Q97" i="13"/>
  <c r="V97" i="13"/>
  <c r="G104" i="13"/>
  <c r="I104" i="13"/>
  <c r="K104" i="13"/>
  <c r="M104" i="13"/>
  <c r="O104" i="13"/>
  <c r="Q104" i="13"/>
  <c r="V104" i="13"/>
  <c r="G109" i="13"/>
  <c r="I109" i="13"/>
  <c r="K109" i="13"/>
  <c r="O109" i="13"/>
  <c r="O103" i="13" s="1"/>
  <c r="Q109" i="13"/>
  <c r="V109" i="13"/>
  <c r="V103" i="13" s="1"/>
  <c r="G116" i="13"/>
  <c r="I116" i="13"/>
  <c r="K116" i="13"/>
  <c r="O116" i="13"/>
  <c r="Q116" i="13"/>
  <c r="V116" i="13"/>
  <c r="G126" i="13"/>
  <c r="M126" i="13" s="1"/>
  <c r="I126" i="13"/>
  <c r="K126" i="13"/>
  <c r="O126" i="13"/>
  <c r="Q126" i="13"/>
  <c r="V126" i="13"/>
  <c r="G132" i="13"/>
  <c r="M132" i="13" s="1"/>
  <c r="I132" i="13"/>
  <c r="K132" i="13"/>
  <c r="O132" i="13"/>
  <c r="Q132" i="13"/>
  <c r="V132" i="13"/>
  <c r="G137" i="13"/>
  <c r="I137" i="13"/>
  <c r="K137" i="13"/>
  <c r="M137" i="13"/>
  <c r="O137" i="13"/>
  <c r="Q137" i="13"/>
  <c r="V137" i="13"/>
  <c r="G143" i="13"/>
  <c r="M143" i="13" s="1"/>
  <c r="I143" i="13"/>
  <c r="K143" i="13"/>
  <c r="O143" i="13"/>
  <c r="Q143" i="13"/>
  <c r="V143" i="13"/>
  <c r="G147" i="13"/>
  <c r="I147" i="13"/>
  <c r="K147" i="13"/>
  <c r="M147" i="13"/>
  <c r="O147" i="13"/>
  <c r="Q147" i="13"/>
  <c r="V147" i="13"/>
  <c r="G151" i="13"/>
  <c r="M151" i="13" s="1"/>
  <c r="I151" i="13"/>
  <c r="K151" i="13"/>
  <c r="O151" i="13"/>
  <c r="Q151" i="13"/>
  <c r="V151" i="13"/>
  <c r="G155" i="13"/>
  <c r="M155" i="13" s="1"/>
  <c r="I155" i="13"/>
  <c r="K155" i="13"/>
  <c r="O155" i="13"/>
  <c r="Q155" i="13"/>
  <c r="V155" i="13"/>
  <c r="G159" i="13"/>
  <c r="M159" i="13" s="1"/>
  <c r="I159" i="13"/>
  <c r="K159" i="13"/>
  <c r="O159" i="13"/>
  <c r="Q159" i="13"/>
  <c r="V159" i="13"/>
  <c r="Q161" i="13"/>
  <c r="G162" i="13"/>
  <c r="G161" i="13" s="1"/>
  <c r="I162" i="13"/>
  <c r="I161" i="13" s="1"/>
  <c r="K162" i="13"/>
  <c r="K161" i="13" s="1"/>
  <c r="O162" i="13"/>
  <c r="O161" i="13" s="1"/>
  <c r="Q162" i="13"/>
  <c r="V162" i="13"/>
  <c r="V161" i="13" s="1"/>
  <c r="G168" i="13"/>
  <c r="I168" i="13"/>
  <c r="K168" i="13"/>
  <c r="O168" i="13"/>
  <c r="O167" i="13" s="1"/>
  <c r="Q168" i="13"/>
  <c r="V168" i="13"/>
  <c r="G178" i="13"/>
  <c r="I178" i="13"/>
  <c r="K178" i="13"/>
  <c r="M178" i="13"/>
  <c r="O178" i="13"/>
  <c r="Q178" i="13"/>
  <c r="V178" i="13"/>
  <c r="G184" i="13"/>
  <c r="M184" i="13" s="1"/>
  <c r="I184" i="13"/>
  <c r="K184" i="13"/>
  <c r="O184" i="13"/>
  <c r="Q184" i="13"/>
  <c r="V184" i="13"/>
  <c r="G189" i="13"/>
  <c r="M189" i="13" s="1"/>
  <c r="I189" i="13"/>
  <c r="K189" i="13"/>
  <c r="O189" i="13"/>
  <c r="Q189" i="13"/>
  <c r="V189" i="13"/>
  <c r="G194" i="13"/>
  <c r="M194" i="13" s="1"/>
  <c r="I194" i="13"/>
  <c r="K194" i="13"/>
  <c r="O194" i="13"/>
  <c r="Q194" i="13"/>
  <c r="V194" i="13"/>
  <c r="AE200" i="13"/>
  <c r="F44" i="1" s="1"/>
  <c r="BA35" i="12"/>
  <c r="BA32" i="12"/>
  <c r="BA29" i="12"/>
  <c r="BA26" i="12"/>
  <c r="BA19" i="12"/>
  <c r="BA16" i="12"/>
  <c r="BA13" i="12"/>
  <c r="BA10" i="12"/>
  <c r="G9" i="12"/>
  <c r="M9" i="12" s="1"/>
  <c r="I9" i="12"/>
  <c r="I8" i="12" s="1"/>
  <c r="K9" i="12"/>
  <c r="O9" i="12"/>
  <c r="Q9" i="12"/>
  <c r="V9" i="12"/>
  <c r="G12" i="12"/>
  <c r="I12" i="12"/>
  <c r="K12" i="12"/>
  <c r="K8" i="12" s="1"/>
  <c r="O12" i="12"/>
  <c r="Q12" i="12"/>
  <c r="V12" i="12"/>
  <c r="G15" i="12"/>
  <c r="I15" i="12"/>
  <c r="K15" i="12"/>
  <c r="M15" i="12"/>
  <c r="O15" i="12"/>
  <c r="Q15" i="12"/>
  <c r="V15" i="12"/>
  <c r="G18" i="12"/>
  <c r="M18" i="12" s="1"/>
  <c r="I18" i="12"/>
  <c r="K18" i="12"/>
  <c r="O18" i="12"/>
  <c r="Q18" i="12"/>
  <c r="V18" i="12"/>
  <c r="G22" i="12"/>
  <c r="I22" i="12"/>
  <c r="K22" i="12"/>
  <c r="O22" i="12"/>
  <c r="Q22" i="12"/>
  <c r="V22" i="12"/>
  <c r="G25" i="12"/>
  <c r="M25" i="12" s="1"/>
  <c r="I25" i="12"/>
  <c r="I21" i="12" s="1"/>
  <c r="K25" i="12"/>
  <c r="O25" i="12"/>
  <c r="Q25" i="12"/>
  <c r="V25" i="12"/>
  <c r="G28" i="12"/>
  <c r="M28" i="12" s="1"/>
  <c r="I28" i="12"/>
  <c r="K28" i="12"/>
  <c r="O28" i="12"/>
  <c r="Q28" i="12"/>
  <c r="V28" i="12"/>
  <c r="G31" i="12"/>
  <c r="I31" i="12"/>
  <c r="K31" i="12"/>
  <c r="M31" i="12"/>
  <c r="O31" i="12"/>
  <c r="Q31" i="12"/>
  <c r="V31" i="12"/>
  <c r="G34" i="12"/>
  <c r="M34" i="12" s="1"/>
  <c r="I34" i="12"/>
  <c r="K34" i="12"/>
  <c r="O34" i="12"/>
  <c r="Q34" i="12"/>
  <c r="V34" i="12"/>
  <c r="G37" i="12"/>
  <c r="I37" i="12"/>
  <c r="K37" i="12"/>
  <c r="M37" i="12"/>
  <c r="O37" i="12"/>
  <c r="Q37" i="12"/>
  <c r="V37" i="12"/>
  <c r="G39" i="12"/>
  <c r="M39" i="12" s="1"/>
  <c r="I39" i="12"/>
  <c r="K39" i="12"/>
  <c r="O39" i="12"/>
  <c r="Q39" i="12"/>
  <c r="V39" i="12"/>
  <c r="G41" i="12"/>
  <c r="I41" i="12"/>
  <c r="K41" i="12"/>
  <c r="M41" i="12"/>
  <c r="O41" i="12"/>
  <c r="Q41" i="12"/>
  <c r="V41" i="12"/>
  <c r="G43" i="12"/>
  <c r="M43" i="12" s="1"/>
  <c r="I43" i="12"/>
  <c r="K43" i="12"/>
  <c r="O43" i="12"/>
  <c r="Q43" i="12"/>
  <c r="V43" i="12"/>
  <c r="AE46" i="12"/>
  <c r="I17" i="1"/>
  <c r="H56" i="1"/>
  <c r="H51" i="1"/>
  <c r="H42" i="1"/>
  <c r="F39" i="1" l="1"/>
  <c r="F59" i="1" s="1"/>
  <c r="G23" i="1" s="1"/>
  <c r="G57" i="1"/>
  <c r="G58" i="1"/>
  <c r="H53" i="1"/>
  <c r="I53" i="1" s="1"/>
  <c r="H58" i="1"/>
  <c r="I58" i="1" s="1"/>
  <c r="K210" i="14"/>
  <c r="K135" i="14"/>
  <c r="G30" i="14"/>
  <c r="I87" i="1" s="1"/>
  <c r="O52" i="18"/>
  <c r="G25" i="18"/>
  <c r="G44" i="19"/>
  <c r="G53" i="1"/>
  <c r="V21" i="12"/>
  <c r="G8" i="12"/>
  <c r="K167" i="13"/>
  <c r="K103" i="13"/>
  <c r="I103" i="13"/>
  <c r="K188" i="14"/>
  <c r="I188" i="14"/>
  <c r="G135" i="14"/>
  <c r="I98" i="1" s="1"/>
  <c r="K94" i="14"/>
  <c r="I94" i="14"/>
  <c r="V47" i="14"/>
  <c r="O40" i="14"/>
  <c r="G8" i="14"/>
  <c r="G73" i="15"/>
  <c r="I93" i="1" s="1"/>
  <c r="G256" i="16"/>
  <c r="I103" i="1" s="1"/>
  <c r="V162" i="16"/>
  <c r="O27" i="16"/>
  <c r="Q77" i="17"/>
  <c r="K70" i="17"/>
  <c r="I70" i="17"/>
  <c r="Q8" i="17"/>
  <c r="AF97" i="18"/>
  <c r="Q87" i="18"/>
  <c r="I25" i="18"/>
  <c r="I44" i="19"/>
  <c r="K33" i="19"/>
  <c r="V23" i="19"/>
  <c r="F40" i="1"/>
  <c r="F45" i="1"/>
  <c r="F49" i="1"/>
  <c r="F54" i="1"/>
  <c r="I83" i="1"/>
  <c r="K73" i="15"/>
  <c r="O108" i="17"/>
  <c r="V77" i="17"/>
  <c r="Q43" i="17"/>
  <c r="V8" i="17"/>
  <c r="K52" i="18"/>
  <c r="O8" i="18"/>
  <c r="O66" i="19"/>
  <c r="I73" i="15"/>
  <c r="V27" i="13"/>
  <c r="AF200" i="13"/>
  <c r="V39" i="15"/>
  <c r="AF46" i="12"/>
  <c r="O21" i="12"/>
  <c r="G167" i="13"/>
  <c r="I111" i="1" s="1"/>
  <c r="K115" i="13"/>
  <c r="G103" i="13"/>
  <c r="K27" i="13"/>
  <c r="I27" i="13"/>
  <c r="G206" i="14"/>
  <c r="I101" i="1" s="1"/>
  <c r="K126" i="14"/>
  <c r="I126" i="14"/>
  <c r="K99" i="14"/>
  <c r="G94" i="14"/>
  <c r="K60" i="14"/>
  <c r="I60" i="14"/>
  <c r="Q47" i="14"/>
  <c r="O47" i="14"/>
  <c r="Q8" i="14"/>
  <c r="G114" i="15"/>
  <c r="I105" i="1" s="1"/>
  <c r="Q73" i="15"/>
  <c r="K27" i="15"/>
  <c r="Q256" i="16"/>
  <c r="G250" i="16"/>
  <c r="I91" i="1" s="1"/>
  <c r="O162" i="16"/>
  <c r="K108" i="17"/>
  <c r="V43" i="17"/>
  <c r="I52" i="18"/>
  <c r="V25" i="18"/>
  <c r="K8" i="18"/>
  <c r="I8" i="18"/>
  <c r="V44" i="19"/>
  <c r="G33" i="19"/>
  <c r="O23" i="19"/>
  <c r="Q8" i="19"/>
  <c r="F41" i="1"/>
  <c r="Q27" i="13"/>
  <c r="I135" i="14"/>
  <c r="V115" i="13"/>
  <c r="V99" i="14"/>
  <c r="O115" i="13"/>
  <c r="O99" i="14"/>
  <c r="O60" i="14"/>
  <c r="O27" i="15"/>
  <c r="Q8" i="12"/>
  <c r="K21" i="12"/>
  <c r="V8" i="12"/>
  <c r="I167" i="13"/>
  <c r="V210" i="14"/>
  <c r="V135" i="14"/>
  <c r="O85" i="14"/>
  <c r="Q68" i="14"/>
  <c r="O68" i="14"/>
  <c r="K47" i="14"/>
  <c r="V8" i="14"/>
  <c r="V73" i="15"/>
  <c r="Q39" i="15"/>
  <c r="O39" i="15"/>
  <c r="V256" i="16"/>
  <c r="K162" i="16"/>
  <c r="I162" i="16"/>
  <c r="Q75" i="16"/>
  <c r="O75" i="16"/>
  <c r="G27" i="16"/>
  <c r="G124" i="17"/>
  <c r="V115" i="17"/>
  <c r="O77" i="17"/>
  <c r="O8" i="17"/>
  <c r="K87" i="18"/>
  <c r="G52" i="18"/>
  <c r="K23" i="19"/>
  <c r="G115" i="13"/>
  <c r="I104" i="1" s="1"/>
  <c r="Q103" i="13"/>
  <c r="G27" i="13"/>
  <c r="Q188" i="14"/>
  <c r="G126" i="14"/>
  <c r="I97" i="1" s="1"/>
  <c r="G99" i="14"/>
  <c r="I96" i="1" s="1"/>
  <c r="Q94" i="14"/>
  <c r="K85" i="14"/>
  <c r="K68" i="14"/>
  <c r="G60" i="14"/>
  <c r="I90" i="1" s="1"/>
  <c r="O30" i="14"/>
  <c r="K39" i="15"/>
  <c r="G27" i="15"/>
  <c r="G121" i="15" s="1"/>
  <c r="AF293" i="16"/>
  <c r="K75" i="16"/>
  <c r="K77" i="17"/>
  <c r="I77" i="17"/>
  <c r="Q70" i="17"/>
  <c r="O43" i="17"/>
  <c r="K8" i="17"/>
  <c r="I8" i="17"/>
  <c r="I87" i="18"/>
  <c r="Q25" i="18"/>
  <c r="O25" i="18"/>
  <c r="Q44" i="19"/>
  <c r="O44" i="19"/>
  <c r="M9" i="19"/>
  <c r="M8" i="19" s="1"/>
  <c r="F43" i="1"/>
  <c r="F47" i="1"/>
  <c r="F52" i="1"/>
  <c r="H52" i="1" s="1"/>
  <c r="I52" i="1" s="1"/>
  <c r="F57" i="1"/>
  <c r="H57" i="1" s="1"/>
  <c r="I57" i="1" s="1"/>
  <c r="Q167" i="13"/>
  <c r="Q162" i="16"/>
  <c r="I75" i="16"/>
  <c r="Q115" i="13"/>
  <c r="O27" i="13"/>
  <c r="O126" i="14"/>
  <c r="Q99" i="14"/>
  <c r="V68" i="14"/>
  <c r="V75" i="16"/>
  <c r="K27" i="16"/>
  <c r="Q21" i="12"/>
  <c r="G21" i="12"/>
  <c r="I113" i="1" s="1"/>
  <c r="I20" i="1" s="1"/>
  <c r="O8" i="12"/>
  <c r="V167" i="13"/>
  <c r="I115" i="13"/>
  <c r="O210" i="14"/>
  <c r="I193" i="14"/>
  <c r="O135" i="14"/>
  <c r="I99" i="14"/>
  <c r="G47" i="14"/>
  <c r="I89" i="1" s="1"/>
  <c r="Q40" i="14"/>
  <c r="K30" i="14"/>
  <c r="I30" i="14"/>
  <c r="O8" i="14"/>
  <c r="O73" i="15"/>
  <c r="O256" i="16"/>
  <c r="G162" i="16"/>
  <c r="I86" i="1" s="1"/>
  <c r="Q27" i="16"/>
  <c r="O115" i="17"/>
  <c r="V70" i="17"/>
  <c r="K43" i="17"/>
  <c r="I43" i="17"/>
  <c r="G87" i="18"/>
  <c r="V52" i="18"/>
  <c r="K25" i="18"/>
  <c r="K44" i="19"/>
  <c r="G23" i="19"/>
  <c r="I88" i="1" s="1"/>
  <c r="O8" i="19"/>
  <c r="G75" i="16"/>
  <c r="I85" i="1" s="1"/>
  <c r="V27" i="16"/>
  <c r="I115" i="17"/>
  <c r="Q52" i="18"/>
  <c r="Q8" i="18"/>
  <c r="Q66" i="19"/>
  <c r="I23" i="19"/>
  <c r="K8" i="19"/>
  <c r="I8" i="19"/>
  <c r="M69" i="19"/>
  <c r="M66" i="19" s="1"/>
  <c r="G8" i="19"/>
  <c r="M45" i="19"/>
  <c r="M44" i="19" s="1"/>
  <c r="M34" i="19"/>
  <c r="M33" i="19" s="1"/>
  <c r="M24" i="19"/>
  <c r="M23" i="19" s="1"/>
  <c r="M87" i="18"/>
  <c r="M52" i="18"/>
  <c r="M8" i="18"/>
  <c r="G8" i="18"/>
  <c r="G97" i="18" s="1"/>
  <c r="M26" i="18"/>
  <c r="M25" i="18" s="1"/>
  <c r="M43" i="17"/>
  <c r="M115" i="17"/>
  <c r="M108" i="17"/>
  <c r="M77" i="17"/>
  <c r="M70" i="17"/>
  <c r="M8" i="17"/>
  <c r="G115" i="17"/>
  <c r="G108" i="17"/>
  <c r="I110" i="1" s="1"/>
  <c r="G77" i="17"/>
  <c r="I109" i="1" s="1"/>
  <c r="G70" i="17"/>
  <c r="I108" i="1" s="1"/>
  <c r="G43" i="17"/>
  <c r="I107" i="1" s="1"/>
  <c r="G8" i="17"/>
  <c r="M287" i="16"/>
  <c r="M286" i="16" s="1"/>
  <c r="M263" i="16"/>
  <c r="M256" i="16" s="1"/>
  <c r="M174" i="16"/>
  <c r="M162" i="16" s="1"/>
  <c r="M76" i="16"/>
  <c r="M75" i="16" s="1"/>
  <c r="M34" i="16"/>
  <c r="M27" i="16" s="1"/>
  <c r="AF121" i="15"/>
  <c r="M78" i="15"/>
  <c r="M73" i="15" s="1"/>
  <c r="M40" i="15"/>
  <c r="M39" i="15" s="1"/>
  <c r="M33" i="15"/>
  <c r="M27" i="15" s="1"/>
  <c r="G210" i="14"/>
  <c r="I102" i="1" s="1"/>
  <c r="M188" i="14"/>
  <c r="M40" i="14"/>
  <c r="AF279" i="14"/>
  <c r="Q210" i="14"/>
  <c r="M210" i="14"/>
  <c r="I210" i="14"/>
  <c r="K193" i="14"/>
  <c r="G193" i="14"/>
  <c r="I100" i="1" s="1"/>
  <c r="M194" i="14"/>
  <c r="M193" i="14" s="1"/>
  <c r="G188" i="14"/>
  <c r="I99" i="1" s="1"/>
  <c r="Q135" i="14"/>
  <c r="M143" i="14"/>
  <c r="M135" i="14" s="1"/>
  <c r="M131" i="14"/>
  <c r="M126" i="14" s="1"/>
  <c r="M100" i="14"/>
  <c r="M99" i="14" s="1"/>
  <c r="M97" i="14"/>
  <c r="M94" i="14" s="1"/>
  <c r="M86" i="14"/>
  <c r="M85" i="14" s="1"/>
  <c r="M83" i="14"/>
  <c r="M82" i="14" s="1"/>
  <c r="M69" i="14"/>
  <c r="M68" i="14" s="1"/>
  <c r="M64" i="14"/>
  <c r="M60" i="14" s="1"/>
  <c r="M48" i="14"/>
  <c r="M47" i="14" s="1"/>
  <c r="M45" i="14"/>
  <c r="M34" i="14"/>
  <c r="M30" i="14" s="1"/>
  <c r="M12" i="14"/>
  <c r="M8" i="14" s="1"/>
  <c r="M27" i="13"/>
  <c r="M168" i="13"/>
  <c r="M167" i="13" s="1"/>
  <c r="M162" i="13"/>
  <c r="M161" i="13" s="1"/>
  <c r="M116" i="13"/>
  <c r="M115" i="13" s="1"/>
  <c r="M109" i="13"/>
  <c r="M103" i="13" s="1"/>
  <c r="M34" i="13"/>
  <c r="M22" i="12"/>
  <c r="M21" i="12" s="1"/>
  <c r="M12" i="12"/>
  <c r="M8" i="12" s="1"/>
  <c r="J28" i="1"/>
  <c r="J26" i="1"/>
  <c r="G38" i="1"/>
  <c r="F38" i="1"/>
  <c r="J23" i="1"/>
  <c r="J24" i="1"/>
  <c r="J25" i="1"/>
  <c r="J27" i="1"/>
  <c r="E24" i="1"/>
  <c r="E26" i="1"/>
  <c r="G47" i="1" l="1"/>
  <c r="H47" i="1" s="1"/>
  <c r="I47" i="1" s="1"/>
  <c r="G48" i="1"/>
  <c r="H48" i="1" s="1"/>
  <c r="I48" i="1" s="1"/>
  <c r="G41" i="1"/>
  <c r="H41" i="1" s="1"/>
  <c r="I41" i="1" s="1"/>
  <c r="G40" i="1"/>
  <c r="G39" i="1"/>
  <c r="G279" i="14"/>
  <c r="I106" i="1"/>
  <c r="I18" i="1" s="1"/>
  <c r="G128" i="17"/>
  <c r="G50" i="1"/>
  <c r="H50" i="1" s="1"/>
  <c r="I50" i="1" s="1"/>
  <c r="G49" i="1"/>
  <c r="H49" i="1" s="1"/>
  <c r="I49" i="1" s="1"/>
  <c r="H54" i="1"/>
  <c r="I54" i="1" s="1"/>
  <c r="I84" i="1"/>
  <c r="I114" i="1" s="1"/>
  <c r="H40" i="1"/>
  <c r="I40" i="1" s="1"/>
  <c r="G46" i="1"/>
  <c r="H46" i="1" s="1"/>
  <c r="I46" i="1" s="1"/>
  <c r="G45" i="1"/>
  <c r="H45" i="1" s="1"/>
  <c r="I45" i="1" s="1"/>
  <c r="G43" i="1"/>
  <c r="H43" i="1" s="1"/>
  <c r="I43" i="1" s="1"/>
  <c r="G44" i="1"/>
  <c r="H44" i="1" s="1"/>
  <c r="I44" i="1" s="1"/>
  <c r="I112" i="1"/>
  <c r="I19" i="1" s="1"/>
  <c r="G46" i="12"/>
  <c r="G55" i="1"/>
  <c r="H55" i="1" s="1"/>
  <c r="I55" i="1" s="1"/>
  <c r="G54" i="1"/>
  <c r="I95" i="1"/>
  <c r="G293" i="16"/>
  <c r="G77" i="19"/>
  <c r="I16" i="1"/>
  <c r="G200" i="13"/>
  <c r="A23" i="1"/>
  <c r="A24" i="1" s="1"/>
  <c r="G24" i="1" s="1"/>
  <c r="I21" i="1" l="1"/>
  <c r="J91" i="1"/>
  <c r="J110" i="1"/>
  <c r="J102" i="1"/>
  <c r="J94" i="1"/>
  <c r="J111" i="1"/>
  <c r="J89" i="1"/>
  <c r="J109" i="1"/>
  <c r="J101" i="1"/>
  <c r="J93" i="1"/>
  <c r="J85" i="1"/>
  <c r="J99" i="1"/>
  <c r="J90" i="1"/>
  <c r="J96" i="1"/>
  <c r="J87" i="1"/>
  <c r="J108" i="1"/>
  <c r="J100" i="1"/>
  <c r="J92" i="1"/>
  <c r="J107" i="1"/>
  <c r="J103" i="1"/>
  <c r="J83" i="1"/>
  <c r="J106" i="1"/>
  <c r="J98" i="1"/>
  <c r="J88" i="1"/>
  <c r="J112" i="1"/>
  <c r="J95" i="1"/>
  <c r="J113" i="1"/>
  <c r="J105" i="1"/>
  <c r="J97" i="1"/>
  <c r="J86" i="1"/>
  <c r="J104" i="1"/>
  <c r="J84" i="1"/>
  <c r="G59" i="1"/>
  <c r="H39" i="1"/>
  <c r="H59" i="1" s="1"/>
  <c r="J114" i="1" l="1"/>
  <c r="G25" i="1"/>
  <c r="G28" i="1"/>
  <c r="I39" i="1"/>
  <c r="I59" i="1" s="1"/>
  <c r="J58" i="1" l="1"/>
  <c r="J57" i="1"/>
  <c r="J39" i="1"/>
  <c r="J59" i="1" s="1"/>
  <c r="J54" i="1"/>
  <c r="J55" i="1"/>
  <c r="J52" i="1"/>
  <c r="J53" i="1"/>
  <c r="J50" i="1"/>
  <c r="J49" i="1"/>
  <c r="J48" i="1"/>
  <c r="J40" i="1"/>
  <c r="J47" i="1"/>
  <c r="J46" i="1"/>
  <c r="J45" i="1"/>
  <c r="J44" i="1"/>
  <c r="J43" i="1"/>
  <c r="J41" i="1"/>
  <c r="A25" i="1"/>
  <c r="A26" i="1" s="1"/>
  <c r="G26" i="1" s="1"/>
  <c r="A27" i="1"/>
  <c r="A29" i="1" s="1"/>
  <c r="G29" i="1" s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Pepa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Pepa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Pepa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Pepa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Pepa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Pepa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Pepa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Pepa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<sst xmlns="http://schemas.openxmlformats.org/spreadsheetml/2006/main" count="4445" uniqueCount="1033">
  <si>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</si>
  <si>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</si>
  <si>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</si>
  <si>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</si>
  <si>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</si>
  <si>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</si>
  <si>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</si>
  <si>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</si>
  <si>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</si>
  <si>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</si>
  <si>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</si>
  <si>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</si>
  <si>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</si>
  <si>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</si>
  <si>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</si>
  <si>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</si>
  <si>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</si>
  <si>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</si>
  <si>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</si>
  <si>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</si>
  <si>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</si>
  <si>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</si>
  <si>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</si>
  <si>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</si>
  <si>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</si>
  <si>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</si>
  <si>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</si>
  <si>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</si>
  <si>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</si>
  <si>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</si>
  <si>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</si>
  <si>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</si>
  <si>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</si>
  <si>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</si>
  <si>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</si>
  <si>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</si>
  <si>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</si>
  <si>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</si>
  <si>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</si>
  <si>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Soupis stavebních prací, dodávek a služeb</t>
  </si>
  <si>
    <t>Zadavatel</t>
  </si>
  <si>
    <t>DIMENSE/N097.I</t>
  </si>
  <si>
    <t>RIVIÉRA - NÁSTUPNÍ PROSTOR A PARKOVÁNÍ - I. ETAPA</t>
  </si>
  <si>
    <t>Stavba</t>
  </si>
  <si>
    <t>Ostatní a vedlejší náklady</t>
  </si>
  <si>
    <t>00</t>
  </si>
  <si>
    <t>VEDLEJŠÍ A OSTATNÍ NÁKLADY</t>
  </si>
  <si>
    <t>Stavební objekt</t>
  </si>
  <si>
    <t>SO 001</t>
  </si>
  <si>
    <t>PŘÍPRAVA ÚZEMÍ</t>
  </si>
  <si>
    <t>D.1.1</t>
  </si>
  <si>
    <t>ARCHITEKTONICKO - STAVEBNÍ ŘEŠENÍ vč. D.1.2 STAVEBNĚ - KONSTRUKČNÍ ŘEŠENÍ</t>
  </si>
  <si>
    <t>SO 01</t>
  </si>
  <si>
    <t>ZPEVNĚNÉ PLOCHY A PARKOVÁNÍ</t>
  </si>
  <si>
    <t>SO 02</t>
  </si>
  <si>
    <t>PERGOLA A SEDACÍ ZÍDKA</t>
  </si>
  <si>
    <t>SO 03</t>
  </si>
  <si>
    <t>SADOVÉ ÚPRAVY , VENKOVNÍ MOBILIÁŘ A OPLOCENÍ</t>
  </si>
  <si>
    <t>Inženýrský objekt</t>
  </si>
  <si>
    <t>D.2.1</t>
  </si>
  <si>
    <t>Úprava a doplnění areálového osvětlení</t>
  </si>
  <si>
    <t>D.2.2</t>
  </si>
  <si>
    <t>Úprava areálového vedení NN a napojení automatické závory</t>
  </si>
  <si>
    <t>Úprava areálových rozvodů NN a napojení automatické závory</t>
  </si>
  <si>
    <t>Provozní soubor</t>
  </si>
  <si>
    <t>IO 02</t>
  </si>
  <si>
    <t>VSAKOVACÍ OBJEKT</t>
  </si>
  <si>
    <t>Celkem za stavbu</t>
  </si>
  <si>
    <t>CZK</t>
  </si>
  <si>
    <t>#POPS</t>
  </si>
  <si>
    <t>Popis stavby: DIMENSE/N097.I - RIVIÉRA - NÁSTUPNÍ PROSTOR A PARKOVÁNÍ - I. ETAPA</t>
  </si>
  <si>
    <t>#POPO</t>
  </si>
  <si>
    <t>Popis objektu: 00 - VEDLEJŠÍ A OSTATNÍ NÁKLADY</t>
  </si>
  <si>
    <t>#POPR</t>
  </si>
  <si>
    <t>Popis rozpočtu: 00 - VEDLEJŠÍ A OSTATNÍ NÁKLADY</t>
  </si>
  <si>
    <t>Popis objektu: D.2.1 - Úprava a doplnění areálového osvětlení</t>
  </si>
  <si>
    <t>Popis rozpočtu: D.2.1 - Úprava a doplnění areálového osvětlení</t>
  </si>
  <si>
    <t>Popis objektu: D.2.2 - Úprava areálového vedení NN a napojení automatické závory</t>
  </si>
  <si>
    <t>Popis rozpočtu: D.2.2 - Úprava areálových rozvodů NN a napojení automatické závory</t>
  </si>
  <si>
    <t>Popis objektu: IO 02 - VSAKOVACÍ OBJEKT</t>
  </si>
  <si>
    <t>Popis rozpočtu: IO 02 - VSAKOVACÍ OBJEKT</t>
  </si>
  <si>
    <t>Popis objektu: SO 001 - PŘÍPRAVA ÚZEMÍ</t>
  </si>
  <si>
    <t>Popis rozpočtu: D.1.1 - ARCHITEKTONICKO - STAVEBNÍ ŘEŠENÍ vč. D.1.2 STAVEBNĚ - KONSTRUKČNÍ ŘEŠENÍ</t>
  </si>
  <si>
    <t>Popis objektu: SO 01 - ZPEVNĚNÉ PLOCHY A PARKOVÁNÍ</t>
  </si>
  <si>
    <t>Popis rozpočtu: SO 01 - ZPEVNĚNÉ PLOCHY A PARKOVÁNÍ</t>
  </si>
  <si>
    <t>Popis objektu: SO 02 - PERGOLA A SEDACÍ ZÍDKA</t>
  </si>
  <si>
    <t>Popis objektu: SO 03 - SADOVÉ ÚPRAVY , VENKOVNÍ MOBILIÁŘ A OPLOCENÍ</t>
  </si>
  <si>
    <t>Rekapitulace dílů</t>
  </si>
  <si>
    <t>Typ dílu</t>
  </si>
  <si>
    <t>Poznámka</t>
  </si>
  <si>
    <t>1</t>
  </si>
  <si>
    <t>Zemní práce</t>
  </si>
  <si>
    <t>1_S</t>
  </si>
  <si>
    <t>Sadové úpravy</t>
  </si>
  <si>
    <t>11.02</t>
  </si>
  <si>
    <t>Založení trávníku</t>
  </si>
  <si>
    <t>13</t>
  </si>
  <si>
    <t>Hloubené vykopávky</t>
  </si>
  <si>
    <t>16</t>
  </si>
  <si>
    <t>Přemístění výkopku</t>
  </si>
  <si>
    <t>17</t>
  </si>
  <si>
    <t>Konstrukce ze zemin</t>
  </si>
  <si>
    <t>18</t>
  </si>
  <si>
    <t>Povrchové úpravy terénu</t>
  </si>
  <si>
    <t>2</t>
  </si>
  <si>
    <t>Základy a zvláštní zakládání</t>
  </si>
  <si>
    <t>21</t>
  </si>
  <si>
    <t>Úprava podloží a základ.spáry</t>
  </si>
  <si>
    <t>38_P</t>
  </si>
  <si>
    <t>Prefabrikáty</t>
  </si>
  <si>
    <t>45</t>
  </si>
  <si>
    <t>Podkladní a vedlejší konstrukce</t>
  </si>
  <si>
    <t>5</t>
  </si>
  <si>
    <t>Komunikace</t>
  </si>
  <si>
    <t>56</t>
  </si>
  <si>
    <t>Podkladní vrstvy komunikací a zpevněných ploch</t>
  </si>
  <si>
    <t>57</t>
  </si>
  <si>
    <t>Kryty štěrkových a živičných komunikací</t>
  </si>
  <si>
    <t>59</t>
  </si>
  <si>
    <t>Dlažby a předlažby komunikací</t>
  </si>
  <si>
    <t>8</t>
  </si>
  <si>
    <t>Trubní vedení</t>
  </si>
  <si>
    <t>87</t>
  </si>
  <si>
    <t>Potrubí z trub z plastických hmot</t>
  </si>
  <si>
    <t>89</t>
  </si>
  <si>
    <t>Ostatní konstrukce na trubním vedení</t>
  </si>
  <si>
    <t>91</t>
  </si>
  <si>
    <t>Doplňující práce na komunikaci</t>
  </si>
  <si>
    <t>95_1</t>
  </si>
  <si>
    <t>Oplocení</t>
  </si>
  <si>
    <t>96</t>
  </si>
  <si>
    <t>Bourání konstrukcí</t>
  </si>
  <si>
    <t>99</t>
  </si>
  <si>
    <t>Staveništní přesun hmot</t>
  </si>
  <si>
    <t>M21</t>
  </si>
  <si>
    <t>Elektromontáže</t>
  </si>
  <si>
    <t>M210</t>
  </si>
  <si>
    <t>Materiál</t>
  </si>
  <si>
    <t>M211</t>
  </si>
  <si>
    <t>Demontáže</t>
  </si>
  <si>
    <t>M46</t>
  </si>
  <si>
    <t>Zemní práce při montážích</t>
  </si>
  <si>
    <t>M461</t>
  </si>
  <si>
    <t>Materiál k oboru M46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</si>
  <si>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</si>
  <si>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</si>
  <si>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</si>
  <si>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</si>
  <si>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</si>
  <si>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</si>
  <si>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</si>
  <si>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</si>
  <si>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</si>
  <si>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</si>
  <si>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</si>
  <si>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</si>
  <si>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</si>
  <si>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</si>
  <si>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</si>
  <si>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</si>
  <si>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</si>
  <si>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</si>
  <si>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</si>
  <si>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</si>
  <si>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</si>
  <si>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</si>
  <si>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</si>
  <si>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</si>
  <si>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</si>
  <si>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</si>
  <si>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</si>
  <si>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</si>
  <si>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</si>
  <si>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</si>
  <si>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</si>
  <si>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</si>
  <si>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</si>
  <si>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</si>
  <si>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005111021R</t>
  </si>
  <si>
    <t>Vytyčení inženýrských sítí</t>
  </si>
  <si>
    <t xml:space="preserve">sada  </t>
  </si>
  <si>
    <t>RTS 24/ I</t>
  </si>
  <si>
    <t>Indiv</t>
  </si>
  <si>
    <t>VRN</t>
  </si>
  <si>
    <t>POL99_8</t>
  </si>
  <si>
    <t>Zaměření a vytýčení stávajících inženýrských sítí v místě stavby z hlediska jejich ochrany při provádění stavby.</t>
  </si>
  <si>
    <t>POP</t>
  </si>
  <si>
    <t>SPU</t>
  </si>
  <si>
    <t>005121010R</t>
  </si>
  <si>
    <t>Vybudování zařízení staveniště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</si>
  <si>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</si>
  <si>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</si>
  <si>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</si>
  <si>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</si>
  <si>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</si>
  <si>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</si>
  <si>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</si>
  <si>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004111020R</t>
  </si>
  <si>
    <t xml:space="preserve">Vypracování projektové dokumentace </t>
  </si>
  <si>
    <t>Soubor</t>
  </si>
  <si>
    <t>Náklady spojené s vypracováním VÝROBNÍ A DÍLENSKÉ DOKUMENTACE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</si>
  <si>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</si>
  <si>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</si>
  <si>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</si>
  <si>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</si>
  <si>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</si>
  <si>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</si>
  <si>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005211080R</t>
  </si>
  <si>
    <t xml:space="preserve">Bezpečnostní a hygienická opatření na staveništi </t>
  </si>
  <si>
    <t>Náklady na ochranu a nepřetržitou ostrahu ( 24hod denně )  staveniště před vstupem nepovolaných osob, včetně příslušného značení, náklady na oplocení staveniště či na jeho osvětlení, náklady na zabezpečení výkopů, náklady na vypracování potřebné dokumentace pro provoz staveniště z hlediska požární ochrany (požární řád a poplachová směrnice) a z hlediska provozu staveniště (provozně dopravní řád). Zabezpečení výkopů - ohrazení, osvětlení )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</si>
  <si>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</si>
  <si>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</si>
  <si>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</si>
  <si>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0096524</t>
  </si>
  <si>
    <t>Geodetické výstupy, Geodetická zaměření a geometrické plány apod. v počtech dle SoD).</t>
  </si>
  <si>
    <t>Vlastní</t>
  </si>
  <si>
    <t>0096525</t>
  </si>
  <si>
    <t>Statické hutnící zkoušky dle ČSN 72 1006 množství dle TZ a požadavků geotechnika</t>
  </si>
  <si>
    <t>0096526</t>
  </si>
  <si>
    <t>Přítomnost  geotechnika na stavbě</t>
  </si>
  <si>
    <t xml:space="preserve">hod   </t>
  </si>
  <si>
    <t>0096527</t>
  </si>
  <si>
    <t>Zajištění dokladů nutných ke kolaudačnímu souhlasu, povolení arozhodnutí nutných k realizaci stavby</t>
  </si>
  <si>
    <t>SUM</t>
  </si>
  <si>
    <t>END</t>
  </si>
  <si>
    <t>Položkový soupis prací a dodávek</t>
  </si>
  <si>
    <t>Poznámka - NENACEŇOVAT !!!</t>
  </si>
  <si>
    <t>Práce</t>
  </si>
  <si>
    <t>POL1_</t>
  </si>
  <si>
    <t xml:space="preserve">POLOŽKY VLASTNÍ VYTVOŘENY INDIVIDIULNÍ KALKULACÍ DLE OBOROVÉHO KALKULAČNÍHO VZORCE S NASTAVENÍM  REŽIÍ A MÍRY ZISKU  DLE RTS S INDIVIDUÁLNÍMI VSTUPY MATERIÁLŮ A VÝKONŮ, KTERÉ NEOBSAHUJÍ KMENOVÉ POLOŽKY CENÍKŮ RTS. : </t>
  </si>
  <si>
    <t>VV</t>
  </si>
  <si>
    <t xml:space="preserve">Platí pro celou stavbu : </t>
  </si>
  <si>
    <t xml:space="preserve">a) veškeré položky na přípomoce,  dopravu, montáž, zpevněné montážní plochy, atd...  zahrnout do jednotlivých jednotkových cen. : </t>
  </si>
  <si>
    <t xml:space="preserve">b) součásti prací jsou veškeré zkoušky, potřebná měření, inspekce, uvedení zařízení do provozu, zaškolení obsluhy, provozní řády, manuály a revize v českém jazyce. Za komplexní vyzkoušení se považuje bezporuchový provoz po dobu minimálně 96 hod. : </t>
  </si>
  <si>
    <t xml:space="preserve">c) součástí dodávky je zpracování veškeré dílenské dokumentace a dokumentace skutečného provedení : </t>
  </si>
  <si>
    <t xml:space="preserve">d) součástí dodávky je kompletní dokladová část díla nutná k získání kolaudačního souhlasu stavby : </t>
  </si>
  <si>
    <t xml:space="preserve">e) v rozsahu prací zhotovitele jsou rovněž jakékoliv prvky, zařízení, práce a pomocné materiály, neuvedené v tomto soupisu výkonů, které jsou ale nezbytně nutné k dodání, instalaci , dokončení a provozování díla, včetně ztratného a prořezů : </t>
  </si>
  <si>
    <t xml:space="preserve">f) součástí dodávky jsou veškerá geodetická měření jako například vytyčení konstrukcí, kontrolní měření, zaměření skutečného stavu apod. : </t>
  </si>
  <si>
    <t xml:space="preserve">g) součástí dodávky jsou i náklady na případná  opatření související s ochranou stávajících sítí, komunikací či staveb : </t>
  </si>
  <si>
    <t xml:space="preserve">h) součástí jednotkových cen jsou i vícenáklady související s výstavbou v zimním období, průběžný úklid staveniště a přilehlých komunikací, likvidaci odpadů, dočasná dopravní omezení atd. : </t>
  </si>
  <si>
    <t xml:space="preserve">h)pokud se v dokumentaci vyskytují obchodní názvy, jedná se pouze o vymezení minimálních požadovaných standardů výrobku, technologie či materiálu a zadavatel připouští použití i jiného, kvalitativně či technologicky obdobného řešení, které splňuje minimál : </t>
  </si>
  <si>
    <t xml:space="preserve">Nedílnou součástí výkazu výměr ( slepého rozpočtu ) je projektová dokumentace !! : </t>
  </si>
  <si>
    <t xml:space="preserve">Zpracovatel nabídky  je povinen prověřit specifikace a výměry uvedené ve výkazu výměr. : </t>
  </si>
  <si>
    <t xml:space="preserve">V případě zjištěných : </t>
  </si>
  <si>
    <t xml:space="preserve">rozdílů má na tyto rozdíly upozornit ve lhůtě pro podání nabídek : </t>
  </si>
  <si>
    <t xml:space="preserve">prostřednictvím žádosti o dodatečné informace k zadávacím podmínkám.  Následné změny výměr v průběhu realizace nebudou akceptovány. : </t>
  </si>
  <si>
    <t>113106121R00</t>
  </si>
  <si>
    <t>Rozebrání komunikací pro pěší s jakýmkoliv ložem a výplní spár_x000D_
 z betonových nebo kameninových dlaždic nebo tvarovek</t>
  </si>
  <si>
    <t>m2</t>
  </si>
  <si>
    <t>822-1</t>
  </si>
  <si>
    <t>RTS 23/ II</t>
  </si>
  <si>
    <t>s přemístěním hmot na skládku na vzdálenost do 3 m nebo s naložením na dopravní prostředek</t>
  </si>
  <si>
    <t>SPI</t>
  </si>
  <si>
    <t xml:space="preserve">AS001-01 : </t>
  </si>
  <si>
    <t>40,0</t>
  </si>
  <si>
    <t>5,0</t>
  </si>
  <si>
    <t>113106231R00</t>
  </si>
  <si>
    <t>Rozebrání vozovek a ploch s jakoukoliv výplní spár _x000D_
 v jakékoliv ploše, ze zámkové dlažky, kladených do lože z kameniva</t>
  </si>
  <si>
    <t>112,0</t>
  </si>
  <si>
    <t>72,0</t>
  </si>
  <si>
    <t>113106241R00</t>
  </si>
  <si>
    <t>Rozebrání vozovek a ploch s jakoukoliv výplní spár _x000D_
 v jakékoliv ploše, ze silničních panelů jakýchkoliv rozměrů, kladených do jakéhokoliv lože a se spárami zalitými živicí nebo cementovou maltou</t>
  </si>
  <si>
    <t>130</t>
  </si>
  <si>
    <t>113107319R00</t>
  </si>
  <si>
    <t>Odstranění podkladů nebo krytů z kameniva těženého, v ploše jednotlivě do 50 m2, tloušťka vrstvy 190 mm</t>
  </si>
  <si>
    <t>113107417R00</t>
  </si>
  <si>
    <t>Odstranění podkladů nebo krytů z kameniva těženého, v ploše jednotlivě nad 50 m2, tloušťka vrstvy 170 mm</t>
  </si>
  <si>
    <t>POL1_1</t>
  </si>
  <si>
    <t>72,0*2</t>
  </si>
  <si>
    <t>113107419R00</t>
  </si>
  <si>
    <t>Odstranění podkladů nebo krytů z kameniva těženého, v ploše jednotlivě nad 50 m2, tloušťka vrstvy 190 mm</t>
  </si>
  <si>
    <t>113107420R00</t>
  </si>
  <si>
    <t>Odstranění podkladů nebo krytů z kameniva těženého, v ploše jednotlivě nad 50 m2, tloušťka vrstvy 200 mm</t>
  </si>
  <si>
    <t>113107425R00</t>
  </si>
  <si>
    <t>Odstranění podkladů nebo krytů z kameniva těženého, v ploše jednotlivě nad 50 m2, tloušťka vrstvy 250 mm</t>
  </si>
  <si>
    <t>299</t>
  </si>
  <si>
    <t>113108410R00</t>
  </si>
  <si>
    <t>Odstranění podkladů nebo krytů živičných, v ploše jednotlivě nad 50 m2, tloušťka vrstvy 100 mm</t>
  </si>
  <si>
    <t>113151114R00</t>
  </si>
  <si>
    <t>Odstranění podkladu, krytu frézováním povrch živičný, plochy do 500 m2 na jednom objektu nebo při provádění pruhu šířky do  750 mm, tloušťky 50 mm</t>
  </si>
  <si>
    <t>Kalkul</t>
  </si>
  <si>
    <t>s naložením na dopravní prostředek, očištění povrchu od frézované plochy, opotřebování frézovacích nástrojů (nožů, upínacích kroužků, držáků) nutné ruční odstranění (vybourání) živičného krytu kolem překážek,</t>
  </si>
  <si>
    <t xml:space="preserve">situace přípravy území : </t>
  </si>
  <si>
    <t>104</t>
  </si>
  <si>
    <t>113201111R00</t>
  </si>
  <si>
    <t>Vytrhání obrub chodníkových ležatých</t>
  </si>
  <si>
    <t>m</t>
  </si>
  <si>
    <t>s vybouráním lože, s přemístěním hmot na skládku na vzdálenost do 3 m nebo naložením na dopravní prostředek</t>
  </si>
  <si>
    <t>(5,8+7,95+46,65+51,45+1,65*2+4,5*2+2,25*3,14+36,26+3,6+11,25+8,0+4,55+9,15+2,1*2+2,3*2)*1,1</t>
  </si>
  <si>
    <t>181101102R00</t>
  </si>
  <si>
    <t>Úprava pláně v zářezech v hornině 1 až 4, se zhutněním</t>
  </si>
  <si>
    <t>800-1</t>
  </si>
  <si>
    <t>vyrovnáním výškových rozdílů, ploch vodorovných a ploch do sklonu 1 : 5.</t>
  </si>
  <si>
    <t xml:space="preserve">PŘESKLÁDÁNÍ CHODNÍKU : </t>
  </si>
  <si>
    <t>182001111R00</t>
  </si>
  <si>
    <t>Plošná úprava terénu při nerovnostech terénu přes 50 do 100 mm, v rovině nebo na svahu do 1:5</t>
  </si>
  <si>
    <t>823-1</t>
  </si>
  <si>
    <t>s urovnáním povrchu, bez doplnění ornice, v hornině 1 až 4,</t>
  </si>
  <si>
    <t>174351215R00</t>
  </si>
  <si>
    <t>HTÚ - Dorovnání výškových úrovní pro nové zpevněné plochy</t>
  </si>
  <si>
    <t>včetně dodávky ŠD 0-32mm</t>
  </si>
  <si>
    <t>(112,0+40,0+5,0+299,0+130,0+72,0+683)*0,5</t>
  </si>
  <si>
    <t>121100002RA0</t>
  </si>
  <si>
    <t>Sejmutí ornice uložení na deponii, zpětný přesun_x000D_
 rozprostření v tloušťce 200 mm</t>
  </si>
  <si>
    <t>m3</t>
  </si>
  <si>
    <t>AP-HSV</t>
  </si>
  <si>
    <t>Agregovaná položka</t>
  </si>
  <si>
    <t>POL2_</t>
  </si>
  <si>
    <t>popř. lesní půdy s naložením, vodorovným přemístěním a složením na hromady nebo se zpětným přemístěním a rozprostřením.</t>
  </si>
  <si>
    <t>Včetně nakládání, vodorovného přemístění do 1 km, uložení na skládku a rozprostření.</t>
  </si>
  <si>
    <t>683,0*0,2</t>
  </si>
  <si>
    <t>564851111R00</t>
  </si>
  <si>
    <t>Podklad ze štěrkodrti s rozprostřením a zhutněním frakce 0-63 mm, tloušťka po zhutnění 150 mm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</si>
  <si>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</si>
  <si>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</si>
  <si>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</si>
  <si>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961044111R00</t>
  </si>
  <si>
    <t>Bourání základů z betonu prostého</t>
  </si>
  <si>
    <t>801-3</t>
  </si>
  <si>
    <t>nebo vybourání otvorů průřezové plochy přes 4 m2 v základech,</t>
  </si>
  <si>
    <t xml:space="preserve">patky oplocení - odhad : </t>
  </si>
  <si>
    <t>4*0,25</t>
  </si>
  <si>
    <t xml:space="preserve">lože obrub : </t>
  </si>
  <si>
    <t>(5,8+7,95+46,65+51,45+1,65*2+4,5*2+2,25*3,14+36,26+3,6+11,25+8,0+4,55+9,15+2,1*2+2,3*2)*1,1*0,25*0,15</t>
  </si>
  <si>
    <t xml:space="preserve">bet sokl : </t>
  </si>
  <si>
    <t>11,0*0,5</t>
  </si>
  <si>
    <t>979054441R00</t>
  </si>
  <si>
    <t xml:space="preserve">Očištění vybouraných obrubníků, dlaždic dlaždic, desek nebo tvarovek s původním vyplněním spár kamenivem těženým </t>
  </si>
  <si>
    <t>krajníků, desek nebo panelů od spojovacího materiálu s odklizením a uložením očištěných hmot a spojovacího materiálu na skládku na vzdálenost do 10 m</t>
  </si>
  <si>
    <t>767914830R00</t>
  </si>
  <si>
    <t>Demontáž oplocení demontáž rámového oplocení, výšky do 2,0 m</t>
  </si>
  <si>
    <t>800-767</t>
  </si>
  <si>
    <t xml:space="preserve">z pozinkovaných 3D plotových dílců, demontáž v délce cca 7 m , v.2 m : </t>
  </si>
  <si>
    <t>7</t>
  </si>
  <si>
    <t>767920860RX</t>
  </si>
  <si>
    <t>Demontáž vrat k oplocení , repase zánradlí</t>
  </si>
  <si>
    <t>kus</t>
  </si>
  <si>
    <t xml:space="preserve">šetrně odstranit konstrukce brány od mostního zábradlí, : </t>
  </si>
  <si>
    <t xml:space="preserve">opatřit zábradlí povrchovou ochranou v šedé barvě : </t>
  </si>
  <si>
    <t>96_003.C4</t>
  </si>
  <si>
    <t>Odstranění stávající lavičky vč. základů - odvoz a likvidace, kompletně - viz výkres AS001-01</t>
  </si>
  <si>
    <t xml:space="preserve">ks    </t>
  </si>
  <si>
    <t>96_004.C4</t>
  </si>
  <si>
    <t>Odstranění stávajícího odpadkového koše vč. základků - odvoz a likvidacekompletně - viz výkres AS001-01</t>
  </si>
  <si>
    <t>96_005.C4</t>
  </si>
  <si>
    <t>Odstranění stávajícího stolku a laviček vč. základků - odvoz a likvidacekompletně - viz výkres AS001-01</t>
  </si>
  <si>
    <t>kompl</t>
  </si>
  <si>
    <t>96_006.C4</t>
  </si>
  <si>
    <t>Přemístění ochranné tyče, kompletně - viz výkres AS001-01</t>
  </si>
  <si>
    <t>ks</t>
  </si>
  <si>
    <t>96_007.C4</t>
  </si>
  <si>
    <t>Přemístění stánku - dle požadavku investora, kompletně - viz výkres AS001-01</t>
  </si>
  <si>
    <t>998227130R00</t>
  </si>
  <si>
    <t>Přesun hmot, příprava území</t>
  </si>
  <si>
    <t>t</t>
  </si>
  <si>
    <t>Přesun hmot</t>
  </si>
  <si>
    <t>POL7_</t>
  </si>
  <si>
    <t xml:space="preserve">Hmotnosti z položek s pořadovými čísly: : </t>
  </si>
  <si>
    <t xml:space="preserve">15,17,18,23,24,25,26,27, : </t>
  </si>
  <si>
    <t>Součet: : 29,71628</t>
  </si>
  <si>
    <t>979086112R00</t>
  </si>
  <si>
    <t xml:space="preserve">Vodorovná doprava suti a vybouraných hmot nakládání nebo překládání suti a vybouraných hmot na dopravní prostředek při vodorovné dopravě,  ,  </t>
  </si>
  <si>
    <t>832-1</t>
  </si>
  <si>
    <t>Přesun suti</t>
  </si>
  <si>
    <t>POL8_</t>
  </si>
  <si>
    <t>bez naložení, s vyložením a hrubým urovnáním</t>
  </si>
  <si>
    <t>Včetně: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</si>
  <si>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</si>
  <si>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</si>
  <si>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</si>
  <si>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 xml:space="preserve">Demontážní hmotnosti z položek s pořadovými čísly: : </t>
  </si>
  <si>
    <t xml:space="preserve">2,3,4,5,6,7,8,9,10,11,12,19,21,22, : </t>
  </si>
  <si>
    <t>Součet: : 601,52846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</si>
  <si>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</si>
  <si>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</si>
  <si>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</si>
  <si>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</si>
  <si>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</si>
  <si>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Součet: : 11429,04074</t>
  </si>
  <si>
    <t>979990107R00</t>
  </si>
  <si>
    <t>Poplatek za skládku směs betonu,cihel a dřeva, skupina 17 09 04 z Katalogu odpadů</t>
  </si>
  <si>
    <t>Součet: : 530,54810</t>
  </si>
  <si>
    <t>979990265RA0</t>
  </si>
  <si>
    <t>Poplatek za uložení směsné stavební a demoliční suti s obsahem asfaltu</t>
  </si>
  <si>
    <t>Součet: : 70,98036</t>
  </si>
  <si>
    <t>121101101R00</t>
  </si>
  <si>
    <t>Sejmutí ornice s přemístěním na vzdálenost do 50 m</t>
  </si>
  <si>
    <t>nebo lesní půdy, s vodorovným přemístěním na hromady v místě upotřebení nebo na dočasné či trvalé skládky se složením</t>
  </si>
  <si>
    <t>122202201R00</t>
  </si>
  <si>
    <t>Odkopávky a prokopávky pro silnice v hornině 3 do 100 m3</t>
  </si>
  <si>
    <t>s přemístěním výkopku v příčných profilech na vzdálenost do 15 m nebo s naložením na dopravní prostředek.</t>
  </si>
  <si>
    <t xml:space="preserve">odměřeno kreslícím programem : </t>
  </si>
  <si>
    <t>105,0</t>
  </si>
  <si>
    <t>122202209R00</t>
  </si>
  <si>
    <t>Odkopávky a prokopávky pro silnice v hornině 3 příplatek za lepivost horniny</t>
  </si>
  <si>
    <t>105*0,3</t>
  </si>
  <si>
    <t>122302201R00</t>
  </si>
  <si>
    <t>Odkopávky a prokopávky pro silnice v hornině 4 do 100 m3</t>
  </si>
  <si>
    <t>122302209R00</t>
  </si>
  <si>
    <t>Odkopávky a prokopávky pro silnice v hornině 4 příplatek za lepivost horniny</t>
  </si>
  <si>
    <t>132201110R00</t>
  </si>
  <si>
    <t>Hloubení rýh šířky do 60 cm do 50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</si>
  <si>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</si>
  <si>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132201210R00</t>
  </si>
  <si>
    <t xml:space="preserve">Hloubení rýh šířky přes 60 do 200 cm do 50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</si>
  <si>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</si>
  <si>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133201101R00</t>
  </si>
  <si>
    <t>Hloubení šachet v hornině 3  do 100 m3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</si>
  <si>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</si>
  <si>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>162601101R00</t>
  </si>
  <si>
    <t>Vodorovné přemístění výkopku z horniny 1 až 4, na vzdálenost přes 3 000  do 4 000 m</t>
  </si>
  <si>
    <t>po suchu, bez naložení výkopku, avšak se složením bez rozhrnutí, zpáteční cesta vozidla.</t>
  </si>
  <si>
    <t>97+97+7,794+15,36+4,316</t>
  </si>
  <si>
    <t>199000002R00</t>
  </si>
  <si>
    <t>Poplatky za skládku horniny 1- 4, skupina 17 05 04 z Katalogu odpadů</t>
  </si>
  <si>
    <t>171101101R00</t>
  </si>
  <si>
    <t>Uložení sypaniny do násypů zhutněných s uzavřením povrchu násypu z hornin soudržných s předepsanou mírou zhutnění v procentech výsledků zkoušek Proctor-Standard                 na 95 % PS</t>
  </si>
  <si>
    <t>s rozprostřením sypaniny ve vrstvách a s hrubým urovnáním,</t>
  </si>
  <si>
    <t>175101101R00</t>
  </si>
  <si>
    <t>Obsyp potrubí bez prohození sypaniny, bez dodávky obsypového materiálu</t>
  </si>
  <si>
    <t>sypaninou z vhodných hornin tř. 1 - 4 nebo materiálem připraveným podél výkopu ve vzdálenosti do 3 m od jeho kraje, pro jakoukoliv hloubku výkopu a jakoukoliv míru zhutnění,</t>
  </si>
  <si>
    <t>0,4005*32</t>
  </si>
  <si>
    <t>5832101R</t>
  </si>
  <si>
    <t>zemina recyklovaná; tříděná; frakce 0,0 až 32,0 mm</t>
  </si>
  <si>
    <t>SPCM</t>
  </si>
  <si>
    <t>Specifikace</t>
  </si>
  <si>
    <t>POL3_</t>
  </si>
  <si>
    <t>583314004R</t>
  </si>
  <si>
    <t>kamenivo přírodní těžené frakce 4,0 až 8,0 mm; třída B; Jihomoravský kraj</t>
  </si>
  <si>
    <t>RTS 22/ I</t>
  </si>
  <si>
    <t>12,816*1,6*1,01</t>
  </si>
  <si>
    <t>58380120.AR</t>
  </si>
  <si>
    <t>kostka dlažební; žula; 8/10 cm; třída I; štípaná</t>
  </si>
  <si>
    <t>159,4*1,15</t>
  </si>
  <si>
    <t>8,0*1,15</t>
  </si>
  <si>
    <t>211971110R00</t>
  </si>
  <si>
    <t xml:space="preserve">Zřízení opláštění odvod. žeber z geotextilie o sklonu do 1:2,5,  </t>
  </si>
  <si>
    <t>800-2</t>
  </si>
  <si>
    <t>v rýze nebo v zářezu se stěnami,</t>
  </si>
  <si>
    <t>212561111RK1</t>
  </si>
  <si>
    <t>Výplň trativodů kamenivem hrubým drceným, frakce 4-16 mm</t>
  </si>
  <si>
    <t>do rýh bez zhutnění s úpravou povrchu výplně,</t>
  </si>
  <si>
    <t>212753114R00</t>
  </si>
  <si>
    <t>Plastové drenážní trubky montáž ohebné plastové drenážní trubky do rýhy, DN 100, bez lože</t>
  </si>
  <si>
    <t>827-1</t>
  </si>
  <si>
    <t>28611223.AR</t>
  </si>
  <si>
    <t>Trubka plastová drenážní spoj: drážkový; potrubí: jednovrstvé; materiál: PVC; povrch: žebrovaný; ohebná; DN = 100; vsakovací plocha = 34,0 cm2/m</t>
  </si>
  <si>
    <t>43,3*1,05</t>
  </si>
  <si>
    <t>67390528R</t>
  </si>
  <si>
    <t>geotextilie PP, PES; funkce drenážní, separační, ochranná, výztužná, filtrační; plošná hmotnost 400 g/m2; tl. při 2 kPa 3,70 mm</t>
  </si>
  <si>
    <t>21-01</t>
  </si>
  <si>
    <t>D+M napojení drenáže do nových uličních vpustí</t>
  </si>
  <si>
    <t>kpl</t>
  </si>
  <si>
    <t>451541111R00</t>
  </si>
  <si>
    <t>Lože pod potrubí, stoky a drobné objekty ze štěrkodrtě 0÷63 mm</t>
  </si>
  <si>
    <t>v otevřeném výkopu,</t>
  </si>
  <si>
    <t>uv : 2*(1*6*0,1)</t>
  </si>
  <si>
    <t>451572111R00</t>
  </si>
  <si>
    <t>Lože pod potrubí, stoky a drobné objekty z kameniva drobného těženého 0÷4 mm</t>
  </si>
  <si>
    <t>0,119*32</t>
  </si>
  <si>
    <t>591211111R01</t>
  </si>
  <si>
    <t>Kladení dlažby drobné kostky,lože z kamen.tl. 4 cm</t>
  </si>
  <si>
    <t>591241111R01</t>
  </si>
  <si>
    <t>Kladení dlažby drobné kostky, lože z prostého betonu C20/25 tl. 5 cm</t>
  </si>
  <si>
    <t>564831111RT2</t>
  </si>
  <si>
    <t>Podklad ze štěrkodrti s rozprostřením a zhutněním frakce 0-32 mm, tloušťka po zhutnění 100 mm</t>
  </si>
  <si>
    <t>564851111RT2</t>
  </si>
  <si>
    <t>Podklad ze štěrkodrti s rozprostřením a zhutněním frakce 0-32 mm, tloušťka po zhutnění 150 mm</t>
  </si>
  <si>
    <t>ŠDa : 248,0</t>
  </si>
  <si>
    <t>ŠDb : 863,1</t>
  </si>
  <si>
    <t>564861111RT2</t>
  </si>
  <si>
    <t>Podklad ze štěrkodrti s rozprostřením a zhutněním frakce 0-32 mm, tloušťka po zhutnění 200 mm</t>
  </si>
  <si>
    <t>564861111RT4</t>
  </si>
  <si>
    <t>Podklad ze štěrkodrti s rozprostřením a zhutněním frakce 0-63 mm, tloušťka po zhutnění 200 mm</t>
  </si>
  <si>
    <t>565141211R00</t>
  </si>
  <si>
    <t>Podklad z kameniva obaleného asfaltem ACP 16+ až ACP 22+, v pruhu šířky přes 3 m, třídy 1, tloušťka po zhutnění 60 mm</t>
  </si>
  <si>
    <t>s rozprostřením a zhutněním</t>
  </si>
  <si>
    <t>565161211R00</t>
  </si>
  <si>
    <t>Podklad z kameniva obaleného asfaltem ACP 16+ až ACP 22+, v pruhu šířky přes 3 m, třídy 1, tloušťka po zhutnění 80 mm</t>
  </si>
  <si>
    <t>567122114R00</t>
  </si>
  <si>
    <t>Podklad z kameniva zpevněného cementem SC C8/10, tloušťka po zhutnění 150 mm</t>
  </si>
  <si>
    <t>bez dilatačních spár, s rozprostřením a zhutněním, ošetřením povrchu podkladu vodou</t>
  </si>
  <si>
    <t>573111114R00</t>
  </si>
  <si>
    <t>Postřik infiltrační asfaltovým pojivem v množství 2 kg/m2</t>
  </si>
  <si>
    <t>192,5</t>
  </si>
  <si>
    <t>5648311111JNDS</t>
  </si>
  <si>
    <t>Podklad z drceného kameniva fr.8/16 tloušťky 15 cm</t>
  </si>
  <si>
    <t>564831112JNDS</t>
  </si>
  <si>
    <t>Podklad z drceného kameniva fr. 16/32 tloušťky 15 cm</t>
  </si>
  <si>
    <t>573211111R00</t>
  </si>
  <si>
    <t>Postřik spojovací kationaktivní emulzí KAE z asfaltu silničního, v množství od 0,5 do 0,7 kg/m2</t>
  </si>
  <si>
    <t>bez posypu kamenivem</t>
  </si>
  <si>
    <t>310,4</t>
  </si>
  <si>
    <t>577131211R00</t>
  </si>
  <si>
    <t>Beton asfaltový s rozprostřením a zhutněním v pruhu šířky do 3 m, ACO 8 nebo ACO 11 nebo ACO 16, tloušťky 40 mm, plochy přes 1000 m2</t>
  </si>
  <si>
    <t>577142112R00</t>
  </si>
  <si>
    <t>Beton asfaltový s rozprostřením a zhutněním v pruhu šířky přes 3 m, ACO 11+ nebo ACO 16+, tloušťky 50 mm, plochy přes 1000 m2</t>
  </si>
  <si>
    <t>"šedá 200/100" využití stávající rozebrané (107m2) : 139,2</t>
  </si>
  <si>
    <t>"šedá reliéfní 200/100 : 8,9</t>
  </si>
  <si>
    <t>"šedá bezfazetová 200/200 : 8,0</t>
  </si>
  <si>
    <t>"šedá 200/200" využití stávající rozebrané (5m2) : 5,7</t>
  </si>
  <si>
    <t>596215041R00</t>
  </si>
  <si>
    <t>Kladení zámkové dlažby do drtě tloušťka dlažby 80 mm, tloušťka lože 50 mm</t>
  </si>
  <si>
    <t>vegetační : 178</t>
  </si>
  <si>
    <t>"šedá 200/100 : 15,5</t>
  </si>
  <si>
    <t>"šedá reliéfní 200/100 : 16,95</t>
  </si>
  <si>
    <t>"šedá bezfazetová 200/200 : 16,96</t>
  </si>
  <si>
    <t>596291111R00</t>
  </si>
  <si>
    <t>Řezání zámkové dlažby tloušťky 60 mm</t>
  </si>
  <si>
    <t>596291113R00</t>
  </si>
  <si>
    <t>Řezání zámkové dlažby tloušťky 80 mm</t>
  </si>
  <si>
    <t>59245110R</t>
  </si>
  <si>
    <t>dlažba betonová dvouvrstvá, skladebná; obdélník; šedá; l = 200 mm; š = 100 mm; tl. 60,0 mm</t>
  </si>
  <si>
    <t>139,2*1,05</t>
  </si>
  <si>
    <t xml:space="preserve">použití stávající dlažby : </t>
  </si>
  <si>
    <t>lažba rozměru 200/100 - lze využít 80% původní očištěné dlažby (107m2*0,8) tedy 85,6m2 původní, : -107,0</t>
  </si>
  <si>
    <t>592451170R</t>
  </si>
  <si>
    <t>dlažba betonová dvouvrstvá; obdélník; šedá; l = 200 mm; š = 100 mm; tl. 80,0 mm</t>
  </si>
  <si>
    <t>15,5*1,05</t>
  </si>
  <si>
    <t>5924511900R</t>
  </si>
  <si>
    <t>dlažba betonová dvouvrstvá; čtverec; šedá; l = 200 mm; š = 200 mm; tl. 60,0 mm</t>
  </si>
  <si>
    <t>5,7*1,05</t>
  </si>
  <si>
    <t xml:space="preserve">lažba rozměru 200/200 - lze využít 80% původní očištěné dlažby (5m2*0,8) zedy 4m2 původn : </t>
  </si>
  <si>
    <t>-5,0</t>
  </si>
  <si>
    <t>592453333R</t>
  </si>
  <si>
    <t>59248057.AR</t>
  </si>
  <si>
    <t>dlažba betonová dvouvrstvá; obdélník; povrch reliéfní; šedá; l = 200 mm; š = 100 mm; tl. 60,0 mm</t>
  </si>
  <si>
    <t>8,9*1,15</t>
  </si>
  <si>
    <t>59248058R</t>
  </si>
  <si>
    <t>dlažba betonová dvouvrstvá; obdélník; povrch reliéfní; šedá; l = 200 mm; š = 100 mm; tl. 80,0 mm</t>
  </si>
  <si>
    <t>16,95*1,15</t>
  </si>
  <si>
    <t>59248059.1</t>
  </si>
  <si>
    <t>Dlažba šedá bezfazetová 200/200/60</t>
  </si>
  <si>
    <t>59248059.2</t>
  </si>
  <si>
    <t>Dlažba šedá bezfazetová 200/200/80</t>
  </si>
  <si>
    <t>16,96*1,15</t>
  </si>
  <si>
    <t>59248130R</t>
  </si>
  <si>
    <t>Dlažba betonová typ: vegetační, s fazetou; tl = 80,00 mm; dl = 240,0 mm; š = 240,0 mm; povrch: hladký; zátěž: pojízdné do 3,5 t</t>
  </si>
  <si>
    <t>(178*25)*1,05</t>
  </si>
  <si>
    <t>8992311_01</t>
  </si>
  <si>
    <t>Výšková úprava malé armatury, "vodovodní šoupě"</t>
  </si>
  <si>
    <t>8992311_02</t>
  </si>
  <si>
    <t>Výšková úprava velké armatury, "BE-GU poklop nepropustné jímky"</t>
  </si>
  <si>
    <t>871313121R00</t>
  </si>
  <si>
    <t>Montáž potrubí z trub z plastů těsněných gumovým kroužkem  DN 150 mm</t>
  </si>
  <si>
    <t>v otevřeném výkopu ve sklonu do 20 %,</t>
  </si>
  <si>
    <t>877313123R00</t>
  </si>
  <si>
    <t>Montáž tvarovek na potrubí z trub z plastů těsněných gumovým kroužkem jednoosých DN 150 mm</t>
  </si>
  <si>
    <t>286111901R</t>
  </si>
  <si>
    <t>Trubka plastová pro venkovní kanalizaci spoj: hrdlový; potrubí: vícevrstvé; skladba: PVC-U - PVC-U - PVC-U; povrch: hladký; DN/OD = 150; de = 160,0 mm; tl. stěny = 5,5 mm; l = 1 000 mm; SN 12</t>
  </si>
  <si>
    <t>32*1,03</t>
  </si>
  <si>
    <t>28650661R</t>
  </si>
  <si>
    <t>koleno PVC-U; 45,0 °; D = 160,0 mm; hladké, s 1 hrdlem</t>
  </si>
  <si>
    <t>RTS 20/ II</t>
  </si>
  <si>
    <t>RTS 18/ II</t>
  </si>
  <si>
    <t>4*1,015</t>
  </si>
  <si>
    <t>894411020RBF</t>
  </si>
  <si>
    <t>Šachty z betonových dílců vpusť uliční z dílců DN 450  s kalovým košem, hloubka 1,64 m, s výtokem DN 200, litinová mříž 500 x 500 mm 40 t, Mříž vtoková materiál: litina; pro uliční vpusť; zatížení: D 400; l = 500 mm; b = 500 mm</t>
  </si>
  <si>
    <t>kanalizační, obložením dna betonem C 25/30 z cementu portlandského nebo struskoportlandského, podkladní prstenec z prostého betonu C -/7,5 pod poklop do výšky 10 cm, dodávka a osazení poklopu litinového kruhového včetně rámu.</t>
  </si>
  <si>
    <t>599142111R00</t>
  </si>
  <si>
    <t>Úprava zálivky dilatačních nebo pracovních spár šířky přes 20 do 40 mm</t>
  </si>
  <si>
    <t>v cementobetonovém krytu hloubky do 40 mm</t>
  </si>
  <si>
    <t>Včetně odstranění zvětralé asfaltové zálivky, vyčištění spár, zalití spár asfaltovou zálivkou, nátěru asfaltovým lakem a posyp drtí.</t>
  </si>
  <si>
    <t>914001111R00</t>
  </si>
  <si>
    <t xml:space="preserve">Osazení a montáž svislých dopravních značek sloupek, do betonového základu,  </t>
  </si>
  <si>
    <t>915711111R00</t>
  </si>
  <si>
    <t>Vodorovné značení krytů stříkané barvou, bílou, dělicích čar šířky 120 mm</t>
  </si>
  <si>
    <t>915721111R00</t>
  </si>
  <si>
    <t>Vodorovné značení krytů stříkané barvou, bílou, stopčar, zeber, stínů, šipek, nápisů, přechodů apod.</t>
  </si>
  <si>
    <t>915791111R00</t>
  </si>
  <si>
    <t>Předznačení pro vodorovné značení pro dělící čáry, vodící proužky</t>
  </si>
  <si>
    <t>stříkané barvou nebo prováděné z nátěrových hmot</t>
  </si>
  <si>
    <t>915791112R00</t>
  </si>
  <si>
    <t xml:space="preserve">Předznačení pro vodorovné značení pro stopčáry, zebry,stíny, šipky, nápisy, přechody </t>
  </si>
  <si>
    <t>917862111R00</t>
  </si>
  <si>
    <t>Osazení silničního nebo chodníkového obrubníku stojatého, s boční opěrou z betonu prostého, do lože z betonu prostého C 12/15</t>
  </si>
  <si>
    <t>S dodáním hmot pro lože tl. 80-100 mm.</t>
  </si>
  <si>
    <t>919731122R00</t>
  </si>
  <si>
    <t>Zarovnání styčné plochy podkladu nebo krytu živičné, tloušťky přes 50 do 100 mm</t>
  </si>
  <si>
    <t>podél vybourané části komunikace nebo zpevněné plochy</t>
  </si>
  <si>
    <t>919735113R00</t>
  </si>
  <si>
    <t>Řezání stávajících krytů nebo podkladů živičných, hloubky přes 100 do 150 mm</t>
  </si>
  <si>
    <t>včetně spotřeby vody</t>
  </si>
  <si>
    <t>951006131R00</t>
  </si>
  <si>
    <t>Přemístění doprav. značek se sloupky</t>
  </si>
  <si>
    <t>951006132R00</t>
  </si>
  <si>
    <t>Přesun (demontáž a montáž)  svislé dopravní značky do velikosti 1 m2 objímkami na stávající sloupek</t>
  </si>
  <si>
    <t>951006133R00</t>
  </si>
  <si>
    <t>Přesun sloupku dopravních značek délky do 3,5 m s betonovým základem a patkou</t>
  </si>
  <si>
    <t>955_01</t>
  </si>
  <si>
    <t>"Ztracené obruby z pásoviny 160/5, včetně kotvících roxorů z betonářské oceli žebírkované o průměru 10 mm, délky 250mm á 1m"</t>
  </si>
  <si>
    <t>40445050.AR</t>
  </si>
  <si>
    <t>značka dopravní silniční svislá; informativní provozní IP11-IP13; tvar obdélník svislý; 500x700 mm; štít z pozink.plechu s dvoj.ohybem,retroref.folie I.tř.; záruka 7 let</t>
  </si>
  <si>
    <t>404459501R</t>
  </si>
  <si>
    <t>příslušenství k dopr.značení sloupek Fe 60 pozinkovaný, délka 2000 mm</t>
  </si>
  <si>
    <t>404459511R</t>
  </si>
  <si>
    <t>příslušenství k dopr.značení kotevní patka pr.60, tříkotevní bez kotevních šroubů</t>
  </si>
  <si>
    <t>59217421R</t>
  </si>
  <si>
    <t>obrubník chodníkový materiál beton; l = 1000,0 mm; š = 100,0 mm; h = 250,0 mm; barva šedá</t>
  </si>
  <si>
    <t>205*1,01</t>
  </si>
  <si>
    <t>59217472R</t>
  </si>
  <si>
    <t>obrubník silniční materiál beton; l = 1000,0 mm; š = 150,0 mm; h = 250,0 mm; barva šedá</t>
  </si>
  <si>
    <t>71*1,01</t>
  </si>
  <si>
    <t>59217476R</t>
  </si>
  <si>
    <t>obrubník silniční nájezdový; materiál beton; l = 1000,0 mm; š = 150,0 mm; h = 150,0 mm; barva šedá</t>
  </si>
  <si>
    <t>87*1,01</t>
  </si>
  <si>
    <t>59217480R</t>
  </si>
  <si>
    <t>obrubník silniční přechodový levý; materiál beton; l = 1000,0 mm; š = 150,0 mm; výškový rozsah h = 150 až 250 mm; barva šedá</t>
  </si>
  <si>
    <t>2*1,01</t>
  </si>
  <si>
    <t>59217481R</t>
  </si>
  <si>
    <t>obrubník silniční přechodový pravý; materiál beton; l = 1000,0 mm; š = 150,0 mm; výškový rozsah h = 150 až 250 mm; barva šedá</t>
  </si>
  <si>
    <t>3*1,01</t>
  </si>
  <si>
    <t>59217493R</t>
  </si>
  <si>
    <t>obrubník silniční oblouk vnější; r 500 mm; materiál beton; l = 1000,0 mm; š = 150,0 mm; h = 250,0 mm; barva šedá</t>
  </si>
  <si>
    <t>4*1,01</t>
  </si>
  <si>
    <t>59217495R</t>
  </si>
  <si>
    <t>obrubník silniční oblouk vnější; r 1 000 mm; materiál beton; l = 1000,0 mm; š = 150,0 mm; h = 250,0 mm; barva šedá</t>
  </si>
  <si>
    <t>998223011R00</t>
  </si>
  <si>
    <t>Přesun hmot pozemních komunikací, kryt dlážděný jakékoliv délky objektu</t>
  </si>
  <si>
    <t>vodorovně do 200 m</t>
  </si>
  <si>
    <t xml:space="preserve">výkopy pro patky, sedací zídku : </t>
  </si>
  <si>
    <t>12,5</t>
  </si>
  <si>
    <t>122100010RAC</t>
  </si>
  <si>
    <t>Odkopávky a prokopávky odkopávky nezapažené v hornině 1-4  naložení,odvoz 10 000 m, uložení</t>
  </si>
  <si>
    <t>Součtová</t>
  </si>
  <si>
    <t>nezapažené s naložením na dopravní prostředek, odvozem a uložením na skládku, bez poplatku za skládku.</t>
  </si>
  <si>
    <t>275321411R00</t>
  </si>
  <si>
    <t>Beton základových patek železový třídy C 25/30</t>
  </si>
  <si>
    <t>801-1</t>
  </si>
  <si>
    <t>bez dodávky a uložení výztuže</t>
  </si>
  <si>
    <t xml:space="preserve">D.1.2.02 : </t>
  </si>
  <si>
    <t xml:space="preserve">XC2, XA1 : </t>
  </si>
  <si>
    <t>1,0*1,1*1,1*8</t>
  </si>
  <si>
    <t>275351215R00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</si>
  <si>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</si>
  <si>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</si>
  <si>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>1,0*1,1*4*8</t>
  </si>
  <si>
    <t>275351216R00</t>
  </si>
  <si>
    <t>Bednění stěn základových patek odstranění</t>
  </si>
  <si>
    <t>Včetně očištění, vytřídění a uložení bednícího materiálu.</t>
  </si>
  <si>
    <t>275361921RT8</t>
  </si>
  <si>
    <t>Výztuž základových patek ze svařovaných sítí ze svařovaných sítí,  ,  , drát d 8,0 mm, oka 100 x 100 mm</t>
  </si>
  <si>
    <t>včetně distančních prvků</t>
  </si>
  <si>
    <t>410,8/1000</t>
  </si>
  <si>
    <t>289971211R00</t>
  </si>
  <si>
    <t>Zřízení vrstvy z geotextilie na upraveném povrchu sklon do 1:5, šířka od 0 do 3 m</t>
  </si>
  <si>
    <t xml:space="preserve">AS02-02B : </t>
  </si>
  <si>
    <t>(0,8*0,8*3,14-0,3*0,3)*1,15*8</t>
  </si>
  <si>
    <t>69366197R</t>
  </si>
  <si>
    <t>geotextilie PP; funkce separační, ochranná, výztužná, filtrační; plošná hmotnost 200 g/m2; zpevněná oboustranně</t>
  </si>
  <si>
    <t>(0,8*0,8*3,14-0,3*0,3)*1,15*8*1,15</t>
  </si>
  <si>
    <t xml:space="preserve">AS02-03 : </t>
  </si>
  <si>
    <t>1,15*0,625*(5,44+6,73+10,36+9,24+9,28+6,55)</t>
  </si>
  <si>
    <t>349121001R00</t>
  </si>
  <si>
    <t>Montáž  prefa. drobné architektury od 0,2 do 1,5 t</t>
  </si>
  <si>
    <t>47</t>
  </si>
  <si>
    <t>631315611R00</t>
  </si>
  <si>
    <t xml:space="preserve">Mazanina z betonu prostého tl. přes 120 do 240 mm třídy C 16/20 ,  </t>
  </si>
  <si>
    <t>(z kameniva) hlazená dřevěným hladítkem</t>
  </si>
  <si>
    <t>Včetně vytvoření dilatačních spár, bez zaplnění.</t>
  </si>
  <si>
    <t xml:space="preserve">XF1 : </t>
  </si>
  <si>
    <t>(0,12+0,3)/2*0,575*(5,44+6,73+10,36+9,24+9,28+6,55)</t>
  </si>
  <si>
    <t>631571003R00</t>
  </si>
  <si>
    <t>Násyp pod podlahy z kameniva z kameniva_x000D_
 ze štěrkopísku 0-32 pro zpevnění podkladu</t>
  </si>
  <si>
    <t>pod mazaniny a dlažby, popř. na plochých střechách, vodorovný nebo ve spádu, s udusáním a urovnáním povrchu,</t>
  </si>
  <si>
    <t>0,30*0,625*(5,44+6,73+10,36+9,24+9,28+6,55)</t>
  </si>
  <si>
    <t>399_A</t>
  </si>
  <si>
    <t>Betonový blok z vibrolitého vibrolitého betonu (C30/37 XF2), rovný, pískovaný, 1000 x 650(500) x 450 mm *</t>
  </si>
  <si>
    <t>399_A1</t>
  </si>
  <si>
    <t>399_A2</t>
  </si>
  <si>
    <t>399_B</t>
  </si>
  <si>
    <t>Betonový blok z vibrolitého vibrolitého betonu (C30/37 XF2), rohový vnitřní (149°), pískovaný, 440(260)/440(260) x 650(500) x 450 mm *</t>
  </si>
  <si>
    <t>399_C</t>
  </si>
  <si>
    <t>Betonový blok z vibrolitého vibrolitého betonu (C30/37 XF2), rohový vnitřní (166°), pískovaný, 290(200)/680(600) x 650(500) x 450 mm *</t>
  </si>
  <si>
    <t>399_D</t>
  </si>
  <si>
    <t>Betonový blok z vibrolitého vibrolitého betonu (C30/37 XF2), rohový vnitřní (130°), pískovaný, 680(370)/680(370) x 650(500) x 450 mm *</t>
  </si>
  <si>
    <t>399_E</t>
  </si>
  <si>
    <t>Betonový blok z vibrolitého vibrolitého betonu (C30/37 XF2), rohový vnější (150°) , pískovaný, 560(740)/560(740) x 650(500) x 450 mm *</t>
  </si>
  <si>
    <t>399_F</t>
  </si>
  <si>
    <t>Betonový blok z vibrolitého vibrolitého betonu (C30/37 XF2), rohový vnitřní (138°) , pískovaný, 720(470)/550(300) x 650(500) x 450 mm *</t>
  </si>
  <si>
    <t>69366057R</t>
  </si>
  <si>
    <t>geotextilie PP; funkce drenážní, separační, výztužná, filtrační; plošná hmotnost 400 g/m2; tl. při 2 kPa 4,80 mm</t>
  </si>
  <si>
    <t>1,15*0,625*(5,44+6,73+10,36+9,24+9,28+6,55)*1,15</t>
  </si>
  <si>
    <t>998227129R00</t>
  </si>
  <si>
    <t>Přesun hmot, venkovní drobné stavby</t>
  </si>
  <si>
    <t xml:space="preserve">4,5,7,8,9,10,11,12,13,14,15,16,17,18,19,20,21,22, : </t>
  </si>
  <si>
    <t>Součet: : 86,76362</t>
  </si>
  <si>
    <t>139601102R00</t>
  </si>
  <si>
    <t>Ruční výkop jam, rýh a šachet v hornině 3</t>
  </si>
  <si>
    <t>s přehozením na vzdálenost do 5 m nebo s naložením na ruční dopravní prostředek</t>
  </si>
  <si>
    <t xml:space="preserve">AS03-08 : </t>
  </si>
  <si>
    <t xml:space="preserve">výkop pro patky - zemina bide použita pro terénní úpravy : </t>
  </si>
  <si>
    <t>0,73*0,3*0,3*3</t>
  </si>
  <si>
    <t>162301101R00</t>
  </si>
  <si>
    <t>Vodorovné přemístění výkopku z horniny 1 až 4, na vzdálenost přes 50  do 500 m</t>
  </si>
  <si>
    <t xml:space="preserve"> zemina bude použita pro terénní úpravy : </t>
  </si>
  <si>
    <t xml:space="preserve">AS03-01, TZ : </t>
  </si>
  <si>
    <t>1,0*9*0,5</t>
  </si>
  <si>
    <t>184807111R00</t>
  </si>
  <si>
    <t>Ochrana stromu bedněním zřízení bednění</t>
  </si>
  <si>
    <t>před poškozením stavebním provozem,</t>
  </si>
  <si>
    <t>Včetně řeziva.</t>
  </si>
  <si>
    <t>6*1,0*2,0*4</t>
  </si>
  <si>
    <t>184807112R00</t>
  </si>
  <si>
    <t>Ochrana stromu bedněním odstranění bednění</t>
  </si>
  <si>
    <t>HTÚ - Dorovnání výškových úrovní, TERENNÍ ÚPRAVY KOLEM NAVRŽENÝCH KONSTRUKCÍ</t>
  </si>
  <si>
    <t xml:space="preserve">AS03-01 : </t>
  </si>
  <si>
    <t xml:space="preserve">vč. přemístění nebo dodávky zeminy : </t>
  </si>
  <si>
    <t>165,2</t>
  </si>
  <si>
    <t>181050010XRab</t>
  </si>
  <si>
    <t>Terénní modelace a rekultivace ploch - plochy dotčené výstavbou, vč. obnovy trávníku</t>
  </si>
  <si>
    <t xml:space="preserve">bude upřesněno dle rozsahu poškození : </t>
  </si>
  <si>
    <t>200</t>
  </si>
  <si>
    <t>112100001RAA</t>
  </si>
  <si>
    <t>Odstranění stromů kácení stromů o průměru kmene do 500 mm, odstranění pařezů včetně odvozu, spálení větví</t>
  </si>
  <si>
    <t>Kácení stromů s odřezáním kmene a s odvětvením, odstranění pařezů s přesekáním kořenů, naložení kmenů a pařezů na dopravní prostředek a vodorovné přemístění, spálení větví.</t>
  </si>
  <si>
    <t>Včetně vodorovného přemístění do 1 km.</t>
  </si>
  <si>
    <t>167101101R00</t>
  </si>
  <si>
    <t>Nakládání, skládání, překládání neulehlého výkopku nakládání výkopku  do 100 m3, z horniny 1 až 4</t>
  </si>
  <si>
    <t>174101102R00</t>
  </si>
  <si>
    <t>Zásyp sypaninou se zhutněním v uzavřených prostorách s urovnáním povrchu zásypu s ručním zhutněním</t>
  </si>
  <si>
    <t>z jakékoliv horniny s uložením výkopku po vrstvách,</t>
  </si>
  <si>
    <t>9</t>
  </si>
  <si>
    <t>183101221R00</t>
  </si>
  <si>
    <t>Hloubení jamek s výměnou půdy na 50 % v rovině objem přes 0,4 do 1 m3</t>
  </si>
  <si>
    <t>pro vysazování rostlin v hornině 1 až 4 s výměnou půdy na 50%, s případným naložením přebytečných výkopků na dopravní prostředek, s odvozem na vzdálenost do 20 km a se složením,</t>
  </si>
  <si>
    <t>184202112R00</t>
  </si>
  <si>
    <t>Ukotvení dřevin průměr do 100 mm, délka do 3 m</t>
  </si>
  <si>
    <t>třemi a více kůly, s ochranou proti poškození v místě vzepření, (příloha č. 8) při  průměru kůlů do 10 cm,</t>
  </si>
  <si>
    <t>9*3</t>
  </si>
  <si>
    <t>184501111R00</t>
  </si>
  <si>
    <t>Zhotovení obalu kmene z juty v jedné vrstvě, v rovině nebo na svahu do 1:5</t>
  </si>
  <si>
    <t>a spodních částí větví stromu</t>
  </si>
  <si>
    <t>184921093R00</t>
  </si>
  <si>
    <t>Mulčování tloušťka přes 50 do 100 mm, v rovině nebo na svahu do 1:5</t>
  </si>
  <si>
    <t>vysazených rostlin s případným naložením odpadu na dopravní prostředek, s odvezením do 20 km a se složením,</t>
  </si>
  <si>
    <t>145931101R00</t>
  </si>
  <si>
    <t>D + M Spojka 3 ks kůlů půlkuláčovými příčkami vč. úvazku</t>
  </si>
  <si>
    <t>145931121R00</t>
  </si>
  <si>
    <t>D + M Ochranného límce před poškozením sekáním trávníku</t>
  </si>
  <si>
    <t>183_98</t>
  </si>
  <si>
    <t>D + M protikořenové zábrany, netkaná textilie 100% polypropylen 360g/m2</t>
  </si>
  <si>
    <t>bm</t>
  </si>
  <si>
    <t>15</t>
  </si>
  <si>
    <t>183_99</t>
  </si>
  <si>
    <t>Mechanické rozrušení dna jamek</t>
  </si>
  <si>
    <t>184806191R00</t>
  </si>
  <si>
    <t>Úprava koruny zasazených stromů řezem, odvoz  a likvidace odřezů</t>
  </si>
  <si>
    <t>184816198</t>
  </si>
  <si>
    <t>Přimíchání půdního kondicionéru do vykopané půdy vč. dodávky</t>
  </si>
  <si>
    <t>184816199</t>
  </si>
  <si>
    <t>Hnojení dřevin tabletami vč. dodávky tablet</t>
  </si>
  <si>
    <t>9*10</t>
  </si>
  <si>
    <t>185804312RXX</t>
  </si>
  <si>
    <t>Zalití stromů vodou vč. dovozu vody</t>
  </si>
  <si>
    <t xml:space="preserve">l     </t>
  </si>
  <si>
    <t>9*60*4</t>
  </si>
  <si>
    <t>184201114RA0</t>
  </si>
  <si>
    <t>Výsadba stromů a keřů s balem bez dodávky dřevin  v rovině, výšky do 200 cm</t>
  </si>
  <si>
    <t>Hloubení jamek v hornině 1 až 4 bez výměny půdy, s případným naložením přebytečných výkopků na dopravní prostředek, s odvozem na vzdálenost do 20 km a se složením. Výsadba stromu s balem se zalitím. Dovoz vody. Ukotvení dřeviny třemi a více kůly, s ochranou proti poškození v místě vzepření. Osazení kůlů k dřevině s uvázáním. Dodávka kůlů, příček a motouzu.</t>
  </si>
  <si>
    <t>Včetně přesunu hmot.</t>
  </si>
  <si>
    <t>02652_01</t>
  </si>
  <si>
    <t>Jasan úzkolistý, - obvod kmene 14/16</t>
  </si>
  <si>
    <t>02652_02</t>
  </si>
  <si>
    <t>Lípa evropská " Pallida ", obvod kmene 16/18</t>
  </si>
  <si>
    <t>10371500R</t>
  </si>
  <si>
    <t>substrát zahradnický B; balení volně loženo</t>
  </si>
  <si>
    <t>9*0,5*1,1</t>
  </si>
  <si>
    <t>10391100R</t>
  </si>
  <si>
    <t>kůra mulčovací; balení volně loženo</t>
  </si>
  <si>
    <t>9*0,08*1,1</t>
  </si>
  <si>
    <t>60850016R</t>
  </si>
  <si>
    <t>kůl vyvazovací l = 250,0 cm; průměr 80 mm; impregnace; jeden konec fazeta; druhý konec špice</t>
  </si>
  <si>
    <t>162206113R00</t>
  </si>
  <si>
    <t xml:space="preserve">Vodorovné přemístění výkopku zemina pro zúrodnění, vzdálenost přes 50 do 100 m,  </t>
  </si>
  <si>
    <t>823-2</t>
  </si>
  <si>
    <t>bez naložení, avšak se složením zemin schopných zúrodnění, kamenouhelných hlušin a výsypkových materiálů, příplatek za každých dalších i započatých 1000 m,</t>
  </si>
  <si>
    <t>- shrnutí výkopku ve výkopišti a hrubé rozhrnutí v násypišti,</t>
  </si>
  <si>
    <t>- udržování sjízdnosti cest uvnitř násypiště i výkopiště, pokud vrcholky nerovností nejsou   vyšší než +- 0,5 m,</t>
  </si>
  <si>
    <t>- příplatky za jízdu v terénu uvnitř výkopiště i násypiště.</t>
  </si>
  <si>
    <t xml:space="preserve">NOVÉ ZATRAVĚNÍ A KULTIVACE ZELENÝCH PLOCH : </t>
  </si>
  <si>
    <t xml:space="preserve">ornice . množství viz SO 001 : </t>
  </si>
  <si>
    <t>136,6</t>
  </si>
  <si>
    <t>167103101R00</t>
  </si>
  <si>
    <t>Nakládání výkopku zemina schopná zúrodnění</t>
  </si>
  <si>
    <t>neulehlého z hromad</t>
  </si>
  <si>
    <t>181301112R00</t>
  </si>
  <si>
    <t>Rozprostření a urovnání ornice v rovině v souvislé ploše přes 500 m2, tloušťka vrstvy přes 100 do 150 mm</t>
  </si>
  <si>
    <t>s případným nutným přemístěním hromad nebo dočasných skládek na místo potřeby ze vzdálenosti do 30 m, v rovině nebo ve svahu do 1 : 5,</t>
  </si>
  <si>
    <t>1015</t>
  </si>
  <si>
    <t>183403113R00</t>
  </si>
  <si>
    <t>Obdělávání půdy frézováním, v rovině nebo na svahu 1:5</t>
  </si>
  <si>
    <t>183403153R00</t>
  </si>
  <si>
    <t>Obdělávání půdy hrabáním, v rovině nebo na svahu 1:5</t>
  </si>
  <si>
    <t>183403161R00</t>
  </si>
  <si>
    <t>Obdělávání půdy válením, v rovině nebo na svahu 1:5</t>
  </si>
  <si>
    <t>185803211R00</t>
  </si>
  <si>
    <t>Uválcování trávníku uválcování trávníku v rovině nebo na svahu do 1:5</t>
  </si>
  <si>
    <t>185804312R00</t>
  </si>
  <si>
    <t xml:space="preserve">Zalití rostlin vodou plocha přes 20 m2,  </t>
  </si>
  <si>
    <t>1015*0,005*2</t>
  </si>
  <si>
    <t>185851111R00</t>
  </si>
  <si>
    <t>Dovoz vody pro zálivku rostlin dovoz vody pro zálivku rostlin na vzdálenost do 6000 m</t>
  </si>
  <si>
    <t>183782210R00</t>
  </si>
  <si>
    <t>Chemické odplevelení před založením trávníku</t>
  </si>
  <si>
    <t>včetně montáže, dodávky a demontáže lešení.</t>
  </si>
  <si>
    <t>185802119R00</t>
  </si>
  <si>
    <t>Hnojení umělým hnojivem trávnatých ploch</t>
  </si>
  <si>
    <t xml:space="preserve">m2    </t>
  </si>
  <si>
    <t>185851951RXX</t>
  </si>
  <si>
    <t>D + M vyčištění pozemku od nežádoucích příměsí  - odvoz a likvidace</t>
  </si>
  <si>
    <t>180400120RA0</t>
  </si>
  <si>
    <t>Založení trávníku parkového,rovina,s odplevelením</t>
  </si>
  <si>
    <t>Včetně přesunu hmot, prvního pokosení, naložení odpadu a odvezení do 20 km, se složením.</t>
  </si>
  <si>
    <t>25191158R</t>
  </si>
  <si>
    <t>hnojivo dusíkaté</t>
  </si>
  <si>
    <t xml:space="preserve">kg    </t>
  </si>
  <si>
    <t>1015*0,03</t>
  </si>
  <si>
    <t>275313611R00</t>
  </si>
  <si>
    <t>Beton základových patek prostý třídy C 16/20</t>
  </si>
  <si>
    <t xml:space="preserve">BP : </t>
  </si>
  <si>
    <t>0,6*0,3*0,3*3</t>
  </si>
  <si>
    <t>338171121R00</t>
  </si>
  <si>
    <t>Osazování sloupků a vzpěr plotových ocelových výšky do 2,60 m, se zalitím jakoukoliv cementovou maltou do vynechaných otvorů</t>
  </si>
  <si>
    <t>801-5</t>
  </si>
  <si>
    <t>trubkových nebo profilovaných</t>
  </si>
  <si>
    <t xml:space="preserve">SL : </t>
  </si>
  <si>
    <t>3</t>
  </si>
  <si>
    <t>767137121R00</t>
  </si>
  <si>
    <t>Montáž oplocení z 3D dílců, na sloupky</t>
  </si>
  <si>
    <t xml:space="preserve">A : </t>
  </si>
  <si>
    <t>2,0*2,03</t>
  </si>
  <si>
    <t xml:space="preserve">B : </t>
  </si>
  <si>
    <t>2,5*2,03*2</t>
  </si>
  <si>
    <t xml:space="preserve">C : </t>
  </si>
  <si>
    <t>0,6*2,03</t>
  </si>
  <si>
    <t>51196008.AR</t>
  </si>
  <si>
    <t>Plotový dílec z pozink. drátu 4mm - 3D</t>
  </si>
  <si>
    <t>553423348R</t>
  </si>
  <si>
    <t>Sloupek plotový jeklový 60/40/2600 vč. krytky a příchytek pletiva</t>
  </si>
  <si>
    <t xml:space="preserve">5,7,13,14,16,17,25,26,27,28,29,40,44,45,46,48,49, : </t>
  </si>
  <si>
    <t>Součet: : 11,41500</t>
  </si>
  <si>
    <t>ING</t>
  </si>
  <si>
    <t>210100001R00</t>
  </si>
  <si>
    <t>Ukončení vodičů v rozvaděči + zapojení do 2,5 mm2</t>
  </si>
  <si>
    <t>POL1_9</t>
  </si>
  <si>
    <t>210100151S00</t>
  </si>
  <si>
    <t>Ukončení kabelů páska žíly 4x16mm2</t>
  </si>
  <si>
    <t>210202115R00</t>
  </si>
  <si>
    <t>Svítidlo veřejného osvětlení parkové</t>
  </si>
  <si>
    <t>210204002R00</t>
  </si>
  <si>
    <t>Stožár osvětlovací sadový - ocelový</t>
  </si>
  <si>
    <t>210204201R00</t>
  </si>
  <si>
    <t>Elektrovýzbroj stožáru pro 1 okruh</t>
  </si>
  <si>
    <t>210204202R00</t>
  </si>
  <si>
    <t>Elektrovýzbroj stožáru pro 2 okruhy</t>
  </si>
  <si>
    <t>210205101S00</t>
  </si>
  <si>
    <t>Svítidlo LED sloupkové, kotvení 4 šrouby do bet. základu</t>
  </si>
  <si>
    <t>210220022RT1</t>
  </si>
  <si>
    <t>Vedení uzemňovací v zemi FeZn, D 8 - 10 mm včetně drátu FeZn 10 mm</t>
  </si>
  <si>
    <t>210220301RT2</t>
  </si>
  <si>
    <t>Svorka hromosvodová do 2 šroubů /SS, SZ, SO/ včetně dodávky svorky SS</t>
  </si>
  <si>
    <t>210220302RT6</t>
  </si>
  <si>
    <t>Svorka hromosvodová nad 2 šrouby /ST, SJ, SR, atd/ včetně dodávky svorky SP kovových částí d 3-12 mm</t>
  </si>
  <si>
    <t>210800015R00</t>
  </si>
  <si>
    <t>Vodič uložený v trubkách CYY 10 mm2</t>
  </si>
  <si>
    <t>210810005R00</t>
  </si>
  <si>
    <t>Kabel CYKY-m 750 V 3 x 1,5 mm2 volně uložený</t>
  </si>
  <si>
    <t>210810006R00</t>
  </si>
  <si>
    <t>Kabel CYKY-m 750 V 3 x 2,5 mm2 volně uložený</t>
  </si>
  <si>
    <t>210810013R00</t>
  </si>
  <si>
    <t>Kabel CYKY-m 750 V 4 x 10 mm2 volně uložený</t>
  </si>
  <si>
    <t>0050120T</t>
  </si>
  <si>
    <t>Vytyčení umístění svítidel, dle souřadnic</t>
  </si>
  <si>
    <t>005125T</t>
  </si>
  <si>
    <t>Přepojení na stávající soustavu VO</t>
  </si>
  <si>
    <t>905R01</t>
  </si>
  <si>
    <t>Hzs-revize provoz.souboru a st.obj. Revize</t>
  </si>
  <si>
    <t>23170120R</t>
  </si>
  <si>
    <t>Soudal PU pěna 750 ml</t>
  </si>
  <si>
    <t>2734501T</t>
  </si>
  <si>
    <t>Manžeta na stožár o pr. 133mm - délka 300 mm</t>
  </si>
  <si>
    <t>31678611.9T</t>
  </si>
  <si>
    <t>Svorkovnice stožárová jednopojistková IP 43</t>
  </si>
  <si>
    <t>34111032R</t>
  </si>
  <si>
    <t>Kabel silový s Cu jádrem 750 V CYKY 3 C x 1,5 mm2</t>
  </si>
  <si>
    <t>34111038R</t>
  </si>
  <si>
    <t>Kabel silový s Cu jádrem 750 V CYKY 3 C x 2,5 mm2</t>
  </si>
  <si>
    <t>34111076R</t>
  </si>
  <si>
    <t>Kabel silový s Cu jádrem 750 V CYKY 4 x10 mm2</t>
  </si>
  <si>
    <t>34140827R</t>
  </si>
  <si>
    <t>Vodič silový pevné uložení CY H07 V-U 10,00 mm2</t>
  </si>
  <si>
    <t>345-000600</t>
  </si>
  <si>
    <t>Trubička smršťovací z/žl RPZ 32/12</t>
  </si>
  <si>
    <t>POL3_9</t>
  </si>
  <si>
    <t>348sv003T</t>
  </si>
  <si>
    <t>Světelný sloupek THORN D-CO LED BOLLARD 100030L50 840CL2</t>
  </si>
  <si>
    <t>348sv004T</t>
  </si>
  <si>
    <t>Montura pro sloupek D-CO LED</t>
  </si>
  <si>
    <t>357 78702T</t>
  </si>
  <si>
    <t>Svorkovnice stožárová dvoupojistková, krytí min. IP 43</t>
  </si>
  <si>
    <t>358249990022T</t>
  </si>
  <si>
    <t>Pojistka E27 - komplet - 10A</t>
  </si>
  <si>
    <t>509 1111T</t>
  </si>
  <si>
    <t>Podružný materiál</t>
  </si>
  <si>
    <t>460050703RT1</t>
  </si>
  <si>
    <t>Jáma do 2 m3 pro stožár veř.osvětlení, hor.3,ručně ruční výkop jámy</t>
  </si>
  <si>
    <t>460080002RT1</t>
  </si>
  <si>
    <t>Betonový základ do bednění uložení betonu do dřevěného bednění</t>
  </si>
  <si>
    <t>460100043R00</t>
  </si>
  <si>
    <t>Pouzdrový základ "Zelený utopenec" 600x600, v.525</t>
  </si>
  <si>
    <t>460120002RT1</t>
  </si>
  <si>
    <t>Zához jámy, hornina třídy 3 - 4 upěchování a úprava povrchu</t>
  </si>
  <si>
    <t>460200163RT2</t>
  </si>
  <si>
    <t>Výkop kabelové rýhy 35/80 cm  hor.3 ruční výkop rýhy</t>
  </si>
  <si>
    <t>460420018RT1</t>
  </si>
  <si>
    <t>Zřízení kabelového lože v rýze š.do 35 cm z písku tloušťka vrstvy 15 cm</t>
  </si>
  <si>
    <t>460490012RT1</t>
  </si>
  <si>
    <t>Fólie výstražná z PVC, šířka 33 cm fólie PVC šířka 33 cm</t>
  </si>
  <si>
    <t>46051001T00</t>
  </si>
  <si>
    <t>Pokládka chráničky PE do průměru 75 mm</t>
  </si>
  <si>
    <t>46051002T00</t>
  </si>
  <si>
    <t>Pokládka chráničky PE do pr. 110 mm</t>
  </si>
  <si>
    <t>460570153R00</t>
  </si>
  <si>
    <t>Zához rýhy 35/70 cm, hornina třídy 3, se zhutněním</t>
  </si>
  <si>
    <t>460600001RT2</t>
  </si>
  <si>
    <t>Naložení a odvoz zeminy odvoz na vzdálenost 1000 m</t>
  </si>
  <si>
    <t>460600001RT8</t>
  </si>
  <si>
    <t>Naložení a odvoz zeminy odvoz na vzdálenost 10000 m</t>
  </si>
  <si>
    <t>460620013RT1</t>
  </si>
  <si>
    <t>Provizorní úprava terénu v přírodní hornině 3 ruční vyrovnání a zhutnění</t>
  </si>
  <si>
    <t>46099-6666</t>
  </si>
  <si>
    <t>Geodetické zaměření pro správce sítě</t>
  </si>
  <si>
    <t>úsek</t>
  </si>
  <si>
    <t>OPN</t>
  </si>
  <si>
    <t>POL13_0</t>
  </si>
  <si>
    <t>00586T</t>
  </si>
  <si>
    <t>Poplatek za skládku zeminy</t>
  </si>
  <si>
    <t xml:space="preserve">t     </t>
  </si>
  <si>
    <t>3457114700R</t>
  </si>
  <si>
    <t>Trubka kabelová chránička KOPOFLEX KF 09040</t>
  </si>
  <si>
    <t>3457114702R</t>
  </si>
  <si>
    <t>Trubka kabelová chránička KOPOFLEX KF 09063</t>
  </si>
  <si>
    <t>3457114705R</t>
  </si>
  <si>
    <t>Trubka kabelová chránička KOPOFLEX KF 09110</t>
  </si>
  <si>
    <t>005124010R</t>
  </si>
  <si>
    <t>Koordinační činnost</t>
  </si>
  <si>
    <t>Koordinace stavebních a technologických dodávek stavby.</t>
  </si>
  <si>
    <t>00514T</t>
  </si>
  <si>
    <t>Doprava - převoz materiálu</t>
  </si>
  <si>
    <t>00560T</t>
  </si>
  <si>
    <t>Číslování stožárů</t>
  </si>
  <si>
    <t>210112000T00</t>
  </si>
  <si>
    <t xml:space="preserve">Montáž závory </t>
  </si>
  <si>
    <t>210112001T00</t>
  </si>
  <si>
    <t>Položení indukční smyčky</t>
  </si>
  <si>
    <t>210112002T00</t>
  </si>
  <si>
    <t>Kompletace GSM modulu</t>
  </si>
  <si>
    <t>00597T</t>
  </si>
  <si>
    <t>Manipulace se stávajícími kabely</t>
  </si>
  <si>
    <t>28655465T</t>
  </si>
  <si>
    <t>Záslepka na tr. KOPOFLEX,KOPODUR pr.110 mm</t>
  </si>
  <si>
    <t>358251011R</t>
  </si>
  <si>
    <t>Pojistka výkonová nízkoztrátová PHNA 000  16 A</t>
  </si>
  <si>
    <t>3752000T</t>
  </si>
  <si>
    <t>Sada automatické závory s 7m ramenem (trubka) a kotevní sadou dodávka včetně montáže</t>
  </si>
  <si>
    <t>3752001T</t>
  </si>
  <si>
    <t>Indukční detektor 1 kanál</t>
  </si>
  <si>
    <t>3752002T</t>
  </si>
  <si>
    <t>Návin indukční smyčky (bez stavební přípravy)</t>
  </si>
  <si>
    <t>3752003T</t>
  </si>
  <si>
    <t>GSM modul (max.100 uživ.), ovládání prozvoněním/SMS, 2x relé, anténa vč. redukce</t>
  </si>
  <si>
    <t>3752004T</t>
  </si>
  <si>
    <t>Přijímač 2-kanálový, 433,92 MHz</t>
  </si>
  <si>
    <t>3752005T</t>
  </si>
  <si>
    <t>Externí anténa 433,92~868,30 MHz, včeně kabelu 2,5 m.</t>
  </si>
  <si>
    <t>3752006T</t>
  </si>
  <si>
    <t>Sada 2k ovladačů 10V001 C866 (10 ks ovladačů - 5 barev)</t>
  </si>
  <si>
    <t>460050602ST1</t>
  </si>
  <si>
    <t>Odkopání kabelového vstupu do rozvaděče ruční výkop jámy</t>
  </si>
  <si>
    <t>460070343ST1</t>
  </si>
  <si>
    <t>Jáma pro základ sloupku skříňky , hor.3 ruční výkop jámy</t>
  </si>
  <si>
    <t>460510311R00</t>
  </si>
  <si>
    <t>Chránička kabelová dělená Sitel, DN 110 mm</t>
  </si>
  <si>
    <t>460510317R00</t>
  </si>
  <si>
    <t>Chránička kabelová Sitel 160/110x230mm,ohybový díl</t>
  </si>
  <si>
    <t>PRO</t>
  </si>
  <si>
    <t>131201110R00</t>
  </si>
  <si>
    <t>Hloubení nezapažených jam a zářezů do 50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</si>
  <si>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</si>
  <si>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131201119R00</t>
  </si>
  <si>
    <t xml:space="preserve">Hloubení nezapažených jam a zářezů příplatek za lepivost, v hornině 3,  </t>
  </si>
  <si>
    <t>23,4*0,3</t>
  </si>
  <si>
    <t>131301110R00</t>
  </si>
  <si>
    <t>Hloubení nezapažených jam a zářezů do 50 m3, v hornině 4, hloubení strojně</t>
  </si>
  <si>
    <t>131301119R00</t>
  </si>
  <si>
    <t xml:space="preserve">Hloubení nezapažených jam a zářezů příplatek za lepivost, v hornině 4,  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</si>
  <si>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</si>
  <si>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</si>
  <si>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</si>
  <si>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46,8-25,2</t>
  </si>
  <si>
    <t>174101101R00</t>
  </si>
  <si>
    <t>Zásyp sypaninou se zhutněním jam, šachet, rýh nebo kolem objektů v těchto vykopávkách</t>
  </si>
  <si>
    <t>včetně strojního přemístění materiálu pro zásyp ze vzdálenosti do 10 m od okraje zásypu</t>
  </si>
  <si>
    <t>583419036R</t>
  </si>
  <si>
    <t>kamenivo přírodní drcené frakce 32,0 až 63,0 mm; třída D</t>
  </si>
  <si>
    <t>RTS 23/ I</t>
  </si>
  <si>
    <t>21,6*1,6*1,01</t>
  </si>
  <si>
    <t>24*(0,4*2+0,40*2)</t>
  </si>
  <si>
    <t>24*(0,4*0,40-pi*0,150^2/4)</t>
  </si>
  <si>
    <t>212753116R00</t>
  </si>
  <si>
    <t>Plastové drenážní trubky montáž ohebné plastové drenážní trubky do rýhy, DN 160, bez lože</t>
  </si>
  <si>
    <t>212753511R00</t>
  </si>
  <si>
    <t>Plastové drenážní trubky montáž drenážní tvarovky,  , s jedním spojem</t>
  </si>
  <si>
    <t>28611224.AR</t>
  </si>
  <si>
    <t>Trubka plastová drenážní spoj: západkový; potrubí: jednovrstvé; materiál: PVC; povrch: žebrovaný; ohebná; DN = 125; vsakovací plocha = 52,0 cm2/m</t>
  </si>
  <si>
    <t>28611328.AR</t>
  </si>
  <si>
    <t>Zátka plastová drenážní spoj: západkový; potrubí: jednovrstvé; materiál: PVC; DN = 160</t>
  </si>
  <si>
    <t>67390525R</t>
  </si>
  <si>
    <t>geotextilie PP, PES; funkce drenážní, separační, ochranná, výztužná, filtrační; plošná hmotnost 250 g/m2</t>
  </si>
  <si>
    <t>Zřízení napojení trub plastových DN150, SN4 do drenážních trub včetně omotání geotextilií</t>
  </si>
  <si>
    <t>568111111R00</t>
  </si>
  <si>
    <t>Vyztužení podkladní vrstvy z geotextilie, sklon povrchu do 1:5, role šířky 3 m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</si>
  <si>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</si>
  <si>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</si>
  <si>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</si>
  <si>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na vzdálenost 15 m od hrany výkopu nebo od okraje šachty</t>
  </si>
  <si>
    <t>D + M Obruby z ocelové pásoviny pásoviny vč. kotvících roxorů a lože z betonu prostého C12/15</t>
  </si>
  <si>
    <t>tryskaná : 455,6</t>
  </si>
  <si>
    <t>tryskaná : 39,0</t>
  </si>
  <si>
    <t>tryskaná : 39,0*1,05</t>
  </si>
  <si>
    <t>tryskaná : 455,6*1,05</t>
  </si>
  <si>
    <t>dlažba betonová dvouvrstvá; čtverec; povrch tryskaný; šedá; l = 600 mm; š = 600 mm; tl. 80,0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</si>
</sst>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shrinkToFit="1"/>
    </xf>
    <xf numFmtId="3" fontId="0" fillId="2" borderId="37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2" borderId="34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2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2" borderId="37" xfId="0" applyNumberFormat="1" applyFont="1" applyFill="1" applyBorder="1" applyAlignment="1">
      <alignment horizontal="center" vertical="center"/>
    </xf>
    <xf numFmtId="4" fontId="3" fillId="2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2" borderId="15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/>
    </xf>
    <xf numFmtId="0" fontId="5" fillId="2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5" fillId="2" borderId="0" xfId="0" applyNumberFormat="1" applyFont="1" applyFill="1" applyBorder="1" applyAlignment="1">
      <alignment vertical="top" shrinkToFit="1"/>
    </xf>
    <xf numFmtId="0" fontId="5" fillId="2" borderId="27" xfId="0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vertical="top"/>
    </xf>
    <xf numFmtId="0" fontId="5" fillId="2" borderId="18" xfId="0" applyFont="1" applyFill="1" applyBorder="1" applyAlignment="1">
      <alignment horizontal="center" vertical="top" shrinkToFit="1"/>
    </xf>
    <xf numFmtId="164" fontId="5" fillId="2" borderId="18" xfId="0" applyNumberFormat="1" applyFont="1" applyFill="1" applyBorder="1" applyAlignment="1">
      <alignment vertical="top" shrinkToFit="1"/>
    </xf>
    <xf numFmtId="4" fontId="5" fillId="2" borderId="18" xfId="0" applyNumberFormat="1" applyFont="1" applyFill="1" applyBorder="1" applyAlignment="1">
      <alignment vertical="top" shrinkToFit="1"/>
    </xf>
    <xf numFmtId="4" fontId="5" fillId="2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3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4" fontId="5" fillId="2" borderId="22" xfId="0" applyNumberFormat="1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19" fillId="0" borderId="0" xfId="0" quotePrefix="1" applyNumberFormat="1" applyFont="1" applyBorder="1" applyAlignment="1">
      <alignment horizontal="left" vertical="top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0" fillId="2" borderId="34" xfId="0" applyNumberFormat="1" applyFill="1" applyBorder="1" applyAlignment="1">
      <alignment vertical="center"/>
    </xf>
    <xf numFmtId="4" fontId="0" fillId="2" borderId="35" xfId="0" applyNumberFormat="1" applyFill="1" applyBorder="1" applyAlignment="1">
      <alignment vertical="center"/>
    </xf>
    <xf numFmtId="4" fontId="0" fillId="2" borderId="36" xfId="0" applyNumberFormat="1" applyFill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16" fillId="3" borderId="18" xfId="0" applyNumberFormat="1" applyFont="1" applyFill="1" applyBorder="1" applyAlignment="1" applyProtection="1">
      <alignment horizontal="left" vertical="top" wrapText="1"/>
      <protection locked="0"/>
    </xf>
    <xf numFmtId="49" fontId="16" fillId="3" borderId="18" xfId="0" applyNumberFormat="1" applyFont="1" applyFill="1" applyBorder="1" applyAlignment="1" applyProtection="1">
      <alignment vertical="top"/>
      <protection locked="0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49" fontId="16" fillId="3" borderId="0" xfId="0" applyNumberFormat="1" applyFont="1" applyFill="1" applyBorder="1" applyAlignment="1" applyProtection="1">
      <alignment horizontal="left" vertical="top" wrapText="1"/>
      <protection locked="0"/>
    </xf>
    <xf numFmtId="49" fontId="16" fillId="3" borderId="0" xfId="0" applyNumberFormat="1" applyFont="1" applyFill="1" applyBorder="1" applyAlignment="1" applyProtection="1">
      <alignment vertical="top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117"/>
  <sheetViews>
    <sheetView showGridLines="0" topLeftCell="B24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16" t="s">
        <v>39</v>
      </c>
      <c r="C1" s="217"/>
      <c r="D1" s="217"/>
      <c r="E1" s="217"/>
      <c r="F1" s="217"/>
      <c r="G1" s="217"/>
      <c r="H1" s="217"/>
      <c r="I1" s="217"/>
      <c r="J1" s="218"/>
    </row>
    <row r="2" spans="1:15" ht="36" customHeight="1" x14ac:dyDescent="0.2">
      <c r="A2" s="2"/>
      <c r="B2" s="76" t="s">
        <v>22</v>
      </c>
      <c r="C2" s="77"/>
      <c r="D2" s="78" t="s">
        <v>41</v>
      </c>
      <c r="E2" s="222" t="s">
        <v>42</v>
      </c>
      <c r="F2" s="223"/>
      <c r="G2" s="223"/>
      <c r="H2" s="223"/>
      <c r="I2" s="223"/>
      <c r="J2" s="224"/>
      <c r="O2" s="1"/>
    </row>
    <row r="3" spans="1:15" ht="27" hidden="1" customHeight="1" x14ac:dyDescent="0.2">
      <c r="A3" s="2"/>
      <c r="B3" s="79"/>
      <c r="C3" s="77"/>
      <c r="D3" s="80"/>
      <c r="E3" s="225"/>
      <c r="F3" s="226"/>
      <c r="G3" s="226"/>
      <c r="H3" s="226"/>
      <c r="I3" s="226"/>
      <c r="J3" s="227"/>
    </row>
    <row r="4" spans="1:15" ht="23.25" customHeight="1" x14ac:dyDescent="0.2">
      <c r="A4" s="2"/>
      <c r="B4" s="81"/>
      <c r="C4" s="82"/>
      <c r="D4" s="83"/>
      <c r="E4" s="206"/>
      <c r="F4" s="206"/>
      <c r="G4" s="206"/>
      <c r="H4" s="206"/>
      <c r="I4" s="206"/>
      <c r="J4" s="207"/>
    </row>
    <row r="5" spans="1:15" ht="24" customHeight="1" x14ac:dyDescent="0.2">
      <c r="A5" s="2"/>
      <c r="B5" s="31" t="s">
        <v>40</v>
      </c>
      <c r="D5" s="210"/>
      <c r="E5" s="211"/>
      <c r="F5" s="211"/>
      <c r="G5" s="211"/>
      <c r="H5" s="18" t="s">
        <v>38</v>
      </c>
      <c r="I5" s="22"/>
      <c r="J5" s="8"/>
    </row>
    <row r="6" spans="1:15" ht="15.75" customHeight="1" x14ac:dyDescent="0.2">
      <c r="A6" s="2"/>
      <c r="B6" s="28"/>
      <c r="C6" s="55"/>
      <c r="D6" s="212"/>
      <c r="E6" s="213"/>
      <c r="F6" s="213"/>
      <c r="G6" s="213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14"/>
      <c r="F7" s="215"/>
      <c r="G7" s="215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38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29"/>
      <c r="E11" s="229"/>
      <c r="F11" s="229"/>
      <c r="G11" s="229"/>
      <c r="H11" s="18" t="s">
        <v>38</v>
      </c>
      <c r="I11" s="85"/>
      <c r="J11" s="8"/>
    </row>
    <row r="12" spans="1:15" ht="15.75" customHeight="1" x14ac:dyDescent="0.2">
      <c r="A12" s="2"/>
      <c r="B12" s="28"/>
      <c r="C12" s="55"/>
      <c r="D12" s="205"/>
      <c r="E12" s="205"/>
      <c r="F12" s="205"/>
      <c r="G12" s="205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08"/>
      <c r="F13" s="209"/>
      <c r="G13" s="209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28"/>
      <c r="F15" s="228"/>
      <c r="G15" s="230"/>
      <c r="H15" s="230"/>
      <c r="I15" s="230" t="s">
        <v>29</v>
      </c>
      <c r="J15" s="231"/>
    </row>
    <row r="16" spans="1:15" ht="23.25" customHeight="1" x14ac:dyDescent="0.2">
      <c r="A16" s="138" t="s">
        <v>24</v>
      </c>
      <c r="B16" s="38" t="s">
        <v>24</v>
      </c>
      <c r="C16" s="62"/>
      <c r="D16" s="63"/>
      <c r="E16" s="194"/>
      <c r="F16" s="195"/>
      <c r="G16" s="194"/>
      <c r="H16" s="195"/>
      <c r="I16" s="194">
        <f>SUMIF(F83:F113,A16,I83:I113)+SUMIF(F83:F113,"PSU",I83:I113)</f>
        <v>0</v>
      </c>
      <c r="J16" s="196"/>
    </row>
    <row r="17" spans="1:10" ht="23.25" customHeight="1" x14ac:dyDescent="0.2">
      <c r="A17" s="138" t="s">
        <v>25</v>
      </c>
      <c r="B17" s="38" t="s">
        <v>25</v>
      </c>
      <c r="C17" s="62"/>
      <c r="D17" s="63"/>
      <c r="E17" s="194"/>
      <c r="F17" s="195"/>
      <c r="G17" s="194"/>
      <c r="H17" s="195"/>
      <c r="I17" s="194">
        <f>SUMIF(F83:F113,A17,I83:I113)</f>
        <v>0</v>
      </c>
      <c r="J17" s="196"/>
    </row>
    <row r="18" spans="1:10" ht="23.25" customHeight="1" x14ac:dyDescent="0.2">
      <c r="A18" s="138" t="s">
        <v>26</v>
      </c>
      <c r="B18" s="38" t="s">
        <v>26</v>
      </c>
      <c r="C18" s="62"/>
      <c r="D18" s="63"/>
      <c r="E18" s="194"/>
      <c r="F18" s="195"/>
      <c r="G18" s="194"/>
      <c r="H18" s="195"/>
      <c r="I18" s="194">
        <f>SUMIF(F83:F113,A18,I83:I113)</f>
        <v>0</v>
      </c>
      <c r="J18" s="196"/>
    </row>
    <row r="19" spans="1:10" ht="23.25" customHeight="1" x14ac:dyDescent="0.2">
      <c r="A19" s="138" t="s">
        <v>147</v>
      </c>
      <c r="B19" s="38" t="s">
        <v>27</v>
      </c>
      <c r="C19" s="62"/>
      <c r="D19" s="63"/>
      <c r="E19" s="194"/>
      <c r="F19" s="195"/>
      <c r="G19" s="194"/>
      <c r="H19" s="195"/>
      <c r="I19" s="194">
        <f>SUMIF(F83:F113,A19,I83:I113)</f>
        <v>0</v>
      </c>
      <c r="J19" s="196"/>
    </row>
    <row r="20" spans="1:10" ht="23.25" customHeight="1" x14ac:dyDescent="0.2">
      <c r="A20" s="138" t="s">
        <v>148</v>
      </c>
      <c r="B20" s="38" t="s">
        <v>28</v>
      </c>
      <c r="C20" s="62"/>
      <c r="D20" s="63"/>
      <c r="E20" s="194"/>
      <c r="F20" s="195"/>
      <c r="G20" s="194"/>
      <c r="H20" s="195"/>
      <c r="I20" s="194">
        <f>SUMIF(F83:F113,A20,I83:I113)</f>
        <v>0</v>
      </c>
      <c r="J20" s="196"/>
    </row>
    <row r="21" spans="1:10" ht="23.25" customHeight="1" x14ac:dyDescent="0.2">
      <c r="A21" s="2"/>
      <c r="B21" s="48" t="s">
        <v>29</v>
      </c>
      <c r="C21" s="64"/>
      <c r="D21" s="65"/>
      <c r="E21" s="197"/>
      <c r="F21" s="232"/>
      <c r="G21" s="197"/>
      <c r="H21" s="232"/>
      <c r="I21" s="197">
        <f>SUM(I16:J20)</f>
        <v>0</v>
      </c>
      <c r="J21" s="198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92">
        <f>ZakladDPHSniVypocet</f>
        <v>0</v>
      </c>
      <c r="H23" s="193"/>
      <c r="I23" s="193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190">
        <f>IF(A24&gt;50, ROUNDUP(A23, 0), ROUNDDOWN(A23, 0))</f>
        <v>0</v>
      </c>
      <c r="H24" s="191"/>
      <c r="I24" s="191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92">
        <f>ZakladDPHZaklVypocet</f>
        <v>0</v>
      </c>
      <c r="H25" s="193"/>
      <c r="I25" s="193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19">
        <f>IF(A26&gt;50, ROUNDUP(A25, 0), ROUNDDOWN(A25, 0))</f>
        <v>0</v>
      </c>
      <c r="H26" s="220"/>
      <c r="I26" s="220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21">
        <f>CenaCelkem-(ZakladDPHSni+DPHSni+ZakladDPHZakl+DPHZakl)</f>
        <v>0</v>
      </c>
      <c r="H27" s="221"/>
      <c r="I27" s="221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23</v>
      </c>
      <c r="C28" s="113"/>
      <c r="D28" s="113"/>
      <c r="E28" s="114"/>
      <c r="F28" s="115"/>
      <c r="G28" s="200">
        <f>ZakladDPHSniVypocet+ZakladDPHZaklVypocet</f>
        <v>0</v>
      </c>
      <c r="H28" s="200"/>
      <c r="I28" s="200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35</v>
      </c>
      <c r="C29" s="117"/>
      <c r="D29" s="117"/>
      <c r="E29" s="117"/>
      <c r="F29" s="118"/>
      <c r="G29" s="199">
        <f>IF(A29&gt;50, ROUNDUP(A27, 0), ROUNDDOWN(A27, 0))</f>
        <v>0</v>
      </c>
      <c r="H29" s="199"/>
      <c r="I29" s="199"/>
      <c r="J29" s="119" t="s">
        <v>68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01"/>
      <c r="E34" s="202"/>
      <c r="G34" s="203"/>
      <c r="H34" s="204"/>
      <c r="I34" s="204"/>
      <c r="J34" s="25"/>
    </row>
    <row r="35" spans="1:10" ht="12.75" customHeight="1" x14ac:dyDescent="0.2">
      <c r="A35" s="2"/>
      <c r="B35" s="2"/>
      <c r="D35" s="189" t="s">
        <v>2</v>
      </c>
      <c r="E35" s="189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43</v>
      </c>
      <c r="C39" s="188"/>
      <c r="D39" s="188"/>
      <c r="E39" s="188"/>
      <c r="F39" s="99">
        <f>'00 00 Naklady'!AE46+'SO 001 D.1.1 Pol'!AE200+'SO 01 SO 01 Pol'!AE279+'SO 02 D.1.1 Pol'!AE121+'SO 03 D.1.1 Pol'!AE293+'D.2.1 D.2.1 Pol'!AE128+'D.2.2 D.2.2 Pol'!AE97+'IO 02 IO 02 Pol'!AE77</f>
        <v>0</v>
      </c>
      <c r="G39" s="100">
        <f>'00 00 Naklady'!AF46+'SO 001 D.1.1 Pol'!AF200+'SO 01 SO 01 Pol'!AF279+'SO 02 D.1.1 Pol'!AF121+'SO 03 D.1.1 Pol'!AF293+'D.2.1 D.2.1 Pol'!AF128+'D.2.2 D.2.2 Pol'!AF97+'IO 02 IO 02 Pol'!AF77</f>
        <v>0</v>
      </c>
      <c r="H39" s="101">
        <f t="shared" ref="H39:H58" si="1"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customHeight="1" x14ac:dyDescent="0.2">
      <c r="A40" s="88">
        <v>2</v>
      </c>
      <c r="B40" s="103"/>
      <c r="C40" s="187" t="s">
        <v>44</v>
      </c>
      <c r="D40" s="187"/>
      <c r="E40" s="187"/>
      <c r="F40" s="104">
        <f>'00 00 Naklady'!AE46</f>
        <v>0</v>
      </c>
      <c r="G40" s="105">
        <f>'00 00 Naklady'!AF46</f>
        <v>0</v>
      </c>
      <c r="H40" s="105">
        <f t="shared" si="1"/>
        <v>0</v>
      </c>
      <c r="I40" s="105">
        <f>F40+G40+H40</f>
        <v>0</v>
      </c>
      <c r="J40" s="106" t="str">
        <f>IF(CenaCelkemVypocet=0,"",I40/CenaCelkemVypocet*100)</f>
        <v/>
      </c>
    </row>
    <row r="41" spans="1:10" ht="25.5" customHeight="1" x14ac:dyDescent="0.2">
      <c r="A41" s="88">
        <v>3</v>
      </c>
      <c r="B41" s="107" t="s">
        <v>45</v>
      </c>
      <c r="C41" s="188" t="s">
        <v>46</v>
      </c>
      <c r="D41" s="188"/>
      <c r="E41" s="188"/>
      <c r="F41" s="108">
        <f>'00 00 Naklady'!AE46</f>
        <v>0</v>
      </c>
      <c r="G41" s="101">
        <f>'00 00 Naklady'!AF46</f>
        <v>0</v>
      </c>
      <c r="H41" s="101">
        <f t="shared" si="1"/>
        <v>0</v>
      </c>
      <c r="I41" s="101">
        <f>F41+G41+H41</f>
        <v>0</v>
      </c>
      <c r="J41" s="102" t="str">
        <f>IF(CenaCelkemVypocet=0,"",I41/CenaCelkemVypocet*100)</f>
        <v/>
      </c>
    </row>
    <row r="42" spans="1:10" ht="25.5" customHeight="1" x14ac:dyDescent="0.2">
      <c r="A42" s="88">
        <v>2</v>
      </c>
      <c r="B42" s="103"/>
      <c r="C42" s="187" t="s">
        <v>47</v>
      </c>
      <c r="D42" s="187"/>
      <c r="E42" s="187"/>
      <c r="F42" s="104"/>
      <c r="G42" s="105"/>
      <c r="H42" s="105">
        <f t="shared" si="1"/>
        <v>0</v>
      </c>
      <c r="I42" s="105"/>
      <c r="J42" s="106"/>
    </row>
    <row r="43" spans="1:10" ht="25.5" customHeight="1" x14ac:dyDescent="0.2">
      <c r="A43" s="88">
        <v>2</v>
      </c>
      <c r="B43" s="103" t="s">
        <v>48</v>
      </c>
      <c r="C43" s="187" t="s">
        <v>49</v>
      </c>
      <c r="D43" s="187"/>
      <c r="E43" s="187"/>
      <c r="F43" s="104">
        <f>'SO 001 D.1.1 Pol'!AE200</f>
        <v>0</v>
      </c>
      <c r="G43" s="105">
        <f>'SO 001 D.1.1 Pol'!AF200</f>
        <v>0</v>
      </c>
      <c r="H43" s="105">
        <f t="shared" si="1"/>
        <v>0</v>
      </c>
      <c r="I43" s="105">
        <f t="shared" ref="I43:I50" si="2">F43+G43+H43</f>
        <v>0</v>
      </c>
      <c r="J43" s="106" t="str">
        <f t="shared" ref="J43:J50" si="3">IF(CenaCelkemVypocet=0,"",I43/CenaCelkemVypocet*100)</f>
        <v/>
      </c>
    </row>
    <row r="44" spans="1:10" ht="25.5" customHeight="1" x14ac:dyDescent="0.2">
      <c r="A44" s="88">
        <v>3</v>
      </c>
      <c r="B44" s="107" t="s">
        <v>50</v>
      </c>
      <c r="C44" s="188" t="s">
        <v>51</v>
      </c>
      <c r="D44" s="188"/>
      <c r="E44" s="188"/>
      <c r="F44" s="108">
        <f>'SO 001 D.1.1 Pol'!AE200</f>
        <v>0</v>
      </c>
      <c r="G44" s="101">
        <f>'SO 001 D.1.1 Pol'!AF200</f>
        <v>0</v>
      </c>
      <c r="H44" s="101">
        <f t="shared" si="1"/>
        <v>0</v>
      </c>
      <c r="I44" s="101">
        <f t="shared" si="2"/>
        <v>0</v>
      </c>
      <c r="J44" s="102" t="str">
        <f t="shared" si="3"/>
        <v/>
      </c>
    </row>
    <row r="45" spans="1:10" ht="25.5" customHeight="1" x14ac:dyDescent="0.2">
      <c r="A45" s="88">
        <v>2</v>
      </c>
      <c r="B45" s="103" t="s">
        <v>52</v>
      </c>
      <c r="C45" s="187" t="s">
        <v>53</v>
      </c>
      <c r="D45" s="187"/>
      <c r="E45" s="187"/>
      <c r="F45" s="104">
        <f>'SO 01 SO 01 Pol'!AE279</f>
        <v>0</v>
      </c>
      <c r="G45" s="105">
        <f>'SO 01 SO 01 Pol'!AF279</f>
        <v>0</v>
      </c>
      <c r="H45" s="105">
        <f t="shared" si="1"/>
        <v>0</v>
      </c>
      <c r="I45" s="105">
        <f t="shared" si="2"/>
        <v>0</v>
      </c>
      <c r="J45" s="106" t="str">
        <f t="shared" si="3"/>
        <v/>
      </c>
    </row>
    <row r="46" spans="1:10" ht="25.5" customHeight="1" x14ac:dyDescent="0.2">
      <c r="A46" s="88">
        <v>3</v>
      </c>
      <c r="B46" s="107" t="s">
        <v>52</v>
      </c>
      <c r="C46" s="188" t="s">
        <v>53</v>
      </c>
      <c r="D46" s="188"/>
      <c r="E46" s="188"/>
      <c r="F46" s="108">
        <f>'SO 01 SO 01 Pol'!AE279</f>
        <v>0</v>
      </c>
      <c r="G46" s="101">
        <f>'SO 01 SO 01 Pol'!AF279</f>
        <v>0</v>
      </c>
      <c r="H46" s="101">
        <f t="shared" si="1"/>
        <v>0</v>
      </c>
      <c r="I46" s="101">
        <f t="shared" si="2"/>
        <v>0</v>
      </c>
      <c r="J46" s="102" t="str">
        <f t="shared" si="3"/>
        <v/>
      </c>
    </row>
    <row r="47" spans="1:10" ht="25.5" customHeight="1" x14ac:dyDescent="0.2">
      <c r="A47" s="88">
        <v>2</v>
      </c>
      <c r="B47" s="103" t="s">
        <v>54</v>
      </c>
      <c r="C47" s="187" t="s">
        <v>55</v>
      </c>
      <c r="D47" s="187"/>
      <c r="E47" s="187"/>
      <c r="F47" s="104">
        <f>'SO 02 D.1.1 Pol'!AE121</f>
        <v>0</v>
      </c>
      <c r="G47" s="105">
        <f>'SO 02 D.1.1 Pol'!AF121</f>
        <v>0</v>
      </c>
      <c r="H47" s="105">
        <f t="shared" si="1"/>
        <v>0</v>
      </c>
      <c r="I47" s="105">
        <f t="shared" si="2"/>
        <v>0</v>
      </c>
      <c r="J47" s="106" t="str">
        <f t="shared" si="3"/>
        <v/>
      </c>
    </row>
    <row r="48" spans="1:10" ht="25.5" customHeight="1" x14ac:dyDescent="0.2">
      <c r="A48" s="88">
        <v>3</v>
      </c>
      <c r="B48" s="107" t="s">
        <v>50</v>
      </c>
      <c r="C48" s="188" t="s">
        <v>51</v>
      </c>
      <c r="D48" s="188"/>
      <c r="E48" s="188"/>
      <c r="F48" s="108">
        <f>'SO 02 D.1.1 Pol'!AE121</f>
        <v>0</v>
      </c>
      <c r="G48" s="101">
        <f>'SO 02 D.1.1 Pol'!AF121</f>
        <v>0</v>
      </c>
      <c r="H48" s="101">
        <f t="shared" si="1"/>
        <v>0</v>
      </c>
      <c r="I48" s="101">
        <f t="shared" si="2"/>
        <v>0</v>
      </c>
      <c r="J48" s="102" t="str">
        <f t="shared" si="3"/>
        <v/>
      </c>
    </row>
    <row r="49" spans="1:10" ht="25.5" customHeight="1" x14ac:dyDescent="0.2">
      <c r="A49" s="88">
        <v>2</v>
      </c>
      <c r="B49" s="103" t="s">
        <v>56</v>
      </c>
      <c r="C49" s="187" t="s">
        <v>57</v>
      </c>
      <c r="D49" s="187"/>
      <c r="E49" s="187"/>
      <c r="F49" s="104">
        <f>'SO 03 D.1.1 Pol'!AE293</f>
        <v>0</v>
      </c>
      <c r="G49" s="105">
        <f>'SO 03 D.1.1 Pol'!AF293</f>
        <v>0</v>
      </c>
      <c r="H49" s="105">
        <f t="shared" si="1"/>
        <v>0</v>
      </c>
      <c r="I49" s="105">
        <f t="shared" si="2"/>
        <v>0</v>
      </c>
      <c r="J49" s="106" t="str">
        <f t="shared" si="3"/>
        <v/>
      </c>
    </row>
    <row r="50" spans="1:10" ht="25.5" customHeight="1" x14ac:dyDescent="0.2">
      <c r="A50" s="88">
        <v>3</v>
      </c>
      <c r="B50" s="107" t="s">
        <v>50</v>
      </c>
      <c r="C50" s="188" t="s">
        <v>51</v>
      </c>
      <c r="D50" s="188"/>
      <c r="E50" s="188"/>
      <c r="F50" s="108">
        <f>'SO 03 D.1.1 Pol'!AE293</f>
        <v>0</v>
      </c>
      <c r="G50" s="101">
        <f>'SO 03 D.1.1 Pol'!AF293</f>
        <v>0</v>
      </c>
      <c r="H50" s="101">
        <f t="shared" si="1"/>
        <v>0</v>
      </c>
      <c r="I50" s="101">
        <f t="shared" si="2"/>
        <v>0</v>
      </c>
      <c r="J50" s="102" t="str">
        <f t="shared" si="3"/>
        <v/>
      </c>
    </row>
    <row r="51" spans="1:10" ht="25.5" customHeight="1" x14ac:dyDescent="0.2">
      <c r="A51" s="88">
        <v>2</v>
      </c>
      <c r="B51" s="103"/>
      <c r="C51" s="187" t="s">
        <v>58</v>
      </c>
      <c r="D51" s="187"/>
      <c r="E51" s="187"/>
      <c r="F51" s="104"/>
      <c r="G51" s="105"/>
      <c r="H51" s="105">
        <f t="shared" si="1"/>
        <v>0</v>
      </c>
      <c r="I51" s="105"/>
      <c r="J51" s="106"/>
    </row>
    <row r="52" spans="1:10" ht="25.5" customHeight="1" x14ac:dyDescent="0.2">
      <c r="A52" s="88">
        <v>2</v>
      </c>
      <c r="B52" s="103" t="s">
        <v>59</v>
      </c>
      <c r="C52" s="187" t="s">
        <v>60</v>
      </c>
      <c r="D52" s="187"/>
      <c r="E52" s="187"/>
      <c r="F52" s="104">
        <f>'D.2.1 D.2.1 Pol'!AE128</f>
        <v>0</v>
      </c>
      <c r="G52" s="105">
        <f>'D.2.1 D.2.1 Pol'!AF128</f>
        <v>0</v>
      </c>
      <c r="H52" s="105">
        <f t="shared" si="1"/>
        <v>0</v>
      </c>
      <c r="I52" s="105">
        <f>F52+G52+H52</f>
        <v>0</v>
      </c>
      <c r="J52" s="106" t="str">
        <f>IF(CenaCelkemVypocet=0,"",I52/CenaCelkemVypocet*100)</f>
        <v/>
      </c>
    </row>
    <row r="53" spans="1:10" ht="25.5" customHeight="1" x14ac:dyDescent="0.2">
      <c r="A53" s="88">
        <v>3</v>
      </c>
      <c r="B53" s="107" t="s">
        <v>59</v>
      </c>
      <c r="C53" s="188" t="s">
        <v>60</v>
      </c>
      <c r="D53" s="188"/>
      <c r="E53" s="188"/>
      <c r="F53" s="108">
        <f>'D.2.1 D.2.1 Pol'!AE128</f>
        <v>0</v>
      </c>
      <c r="G53" s="101">
        <f>'D.2.1 D.2.1 Pol'!AF128</f>
        <v>0</v>
      </c>
      <c r="H53" s="101">
        <f t="shared" si="1"/>
        <v>0</v>
      </c>
      <c r="I53" s="101">
        <f>F53+G53+H53</f>
        <v>0</v>
      </c>
      <c r="J53" s="102" t="str">
        <f>IF(CenaCelkemVypocet=0,"",I53/CenaCelkemVypocet*100)</f>
        <v/>
      </c>
    </row>
    <row r="54" spans="1:10" ht="25.5" customHeight="1" x14ac:dyDescent="0.2">
      <c r="A54" s="88">
        <v>2</v>
      </c>
      <c r="B54" s="103" t="s">
        <v>61</v>
      </c>
      <c r="C54" s="187" t="s">
        <v>62</v>
      </c>
      <c r="D54" s="187"/>
      <c r="E54" s="187"/>
      <c r="F54" s="104">
        <f>'D.2.2 D.2.2 Pol'!AE97</f>
        <v>0</v>
      </c>
      <c r="G54" s="105">
        <f>'D.2.2 D.2.2 Pol'!AF97</f>
        <v>0</v>
      </c>
      <c r="H54" s="105">
        <f t="shared" si="1"/>
        <v>0</v>
      </c>
      <c r="I54" s="105">
        <f>F54+G54+H54</f>
        <v>0</v>
      </c>
      <c r="J54" s="106" t="str">
        <f>IF(CenaCelkemVypocet=0,"",I54/CenaCelkemVypocet*100)</f>
        <v/>
      </c>
    </row>
    <row r="55" spans="1:10" ht="25.5" customHeight="1" x14ac:dyDescent="0.2">
      <c r="A55" s="88">
        <v>3</v>
      </c>
      <c r="B55" s="107" t="s">
        <v>61</v>
      </c>
      <c r="C55" s="188" t="s">
        <v>63</v>
      </c>
      <c r="D55" s="188"/>
      <c r="E55" s="188"/>
      <c r="F55" s="108">
        <f>'D.2.2 D.2.2 Pol'!AE97</f>
        <v>0</v>
      </c>
      <c r="G55" s="101">
        <f>'D.2.2 D.2.2 Pol'!AF97</f>
        <v>0</v>
      </c>
      <c r="H55" s="101">
        <f t="shared" si="1"/>
        <v>0</v>
      </c>
      <c r="I55" s="101">
        <f>F55+G55+H55</f>
        <v>0</v>
      </c>
      <c r="J55" s="102" t="str">
        <f>IF(CenaCelkemVypocet=0,"",I55/CenaCelkemVypocet*100)</f>
        <v/>
      </c>
    </row>
    <row r="56" spans="1:10" ht="25.5" customHeight="1" x14ac:dyDescent="0.2">
      <c r="A56" s="88">
        <v>2</v>
      </c>
      <c r="B56" s="103"/>
      <c r="C56" s="187" t="s">
        <v>64</v>
      </c>
      <c r="D56" s="187"/>
      <c r="E56" s="187"/>
      <c r="F56" s="104"/>
      <c r="G56" s="105"/>
      <c r="H56" s="105">
        <f t="shared" si="1"/>
        <v>0</v>
      </c>
      <c r="I56" s="105"/>
      <c r="J56" s="106"/>
    </row>
    <row r="57" spans="1:10" ht="25.5" customHeight="1" x14ac:dyDescent="0.2">
      <c r="A57" s="88">
        <v>2</v>
      </c>
      <c r="B57" s="103" t="s">
        <v>65</v>
      </c>
      <c r="C57" s="187" t="s">
        <v>66</v>
      </c>
      <c r="D57" s="187"/>
      <c r="E57" s="187"/>
      <c r="F57" s="104">
        <f>'IO 02 IO 02 Pol'!AE77</f>
        <v>0</v>
      </c>
      <c r="G57" s="105">
        <f>'IO 02 IO 02 Pol'!AF77</f>
        <v>0</v>
      </c>
      <c r="H57" s="105">
        <f t="shared" si="1"/>
        <v>0</v>
      </c>
      <c r="I57" s="105">
        <f>F57+G57+H57</f>
        <v>0</v>
      </c>
      <c r="J57" s="106" t="str">
        <f>IF(CenaCelkemVypocet=0,"",I57/CenaCelkemVypocet*100)</f>
        <v/>
      </c>
    </row>
    <row r="58" spans="1:10" ht="25.5" customHeight="1" x14ac:dyDescent="0.2">
      <c r="A58" s="88">
        <v>3</v>
      </c>
      <c r="B58" s="107" t="s">
        <v>65</v>
      </c>
      <c r="C58" s="188" t="s">
        <v>66</v>
      </c>
      <c r="D58" s="188"/>
      <c r="E58" s="188"/>
      <c r="F58" s="108">
        <f>'IO 02 IO 02 Pol'!AE77</f>
        <v>0</v>
      </c>
      <c r="G58" s="101">
        <f>'IO 02 IO 02 Pol'!AF77</f>
        <v>0</v>
      </c>
      <c r="H58" s="101">
        <f t="shared" si="1"/>
        <v>0</v>
      </c>
      <c r="I58" s="101">
        <f>F58+G58+H58</f>
        <v>0</v>
      </c>
      <c r="J58" s="102" t="str">
        <f>IF(CenaCelkemVypocet=0,"",I58/CenaCelkemVypocet*100)</f>
        <v/>
      </c>
    </row>
    <row r="59" spans="1:10" ht="25.5" customHeight="1" x14ac:dyDescent="0.2">
      <c r="A59" s="88"/>
      <c r="B59" s="184" t="s">
        <v>67</v>
      </c>
      <c r="C59" s="185"/>
      <c r="D59" s="185"/>
      <c r="E59" s="186"/>
      <c r="F59" s="109">
        <f>SUMIF(A39:A58,"=1",F39:F58)</f>
        <v>0</v>
      </c>
      <c r="G59" s="110">
        <f>SUMIF(A39:A58,"=1",G39:G58)</f>
        <v>0</v>
      </c>
      <c r="H59" s="110">
        <f>SUMIF(A39:A58,"=1",H39:H58)</f>
        <v>0</v>
      </c>
      <c r="I59" s="110">
        <f>SUMIF(A39:A58,"=1",I39:I58)</f>
        <v>0</v>
      </c>
      <c r="J59" s="111">
        <f>SUMIF(A39:A58,"=1",J39:J58)</f>
        <v>0</v>
      </c>
    </row>
    <row r="61" spans="1:10" x14ac:dyDescent="0.2">
      <c r="A61" t="s">
        <v>69</v>
      </c>
      <c r="B61" t="s">
        <v>70</v>
      </c>
    </row>
    <row r="62" spans="1:10" x14ac:dyDescent="0.2">
      <c r="A62" t="s">
        <v>71</v>
      </c>
      <c r="B62" t="s">
        <v>72</v>
      </c>
    </row>
    <row r="63" spans="1:10" x14ac:dyDescent="0.2">
      <c r="A63" t="s">
        <v>73</v>
      </c>
      <c r="B63" t="s">
        <v>74</v>
      </c>
    </row>
    <row r="64" spans="1:10" x14ac:dyDescent="0.2">
      <c r="A64" t="s">
        <v>71</v>
      </c>
      <c r="B64" t="s">
        <v>75</v>
      </c>
    </row>
    <row r="65" spans="1:2" x14ac:dyDescent="0.2">
      <c r="A65" t="s">
        <v>73</v>
      </c>
      <c r="B65" t="s">
        <v>76</v>
      </c>
    </row>
    <row r="66" spans="1:2" x14ac:dyDescent="0.2">
      <c r="A66" t="s">
        <v>71</v>
      </c>
      <c r="B66" t="s">
        <v>77</v>
      </c>
    </row>
    <row r="67" spans="1:2" x14ac:dyDescent="0.2">
      <c r="A67" t="s">
        <v>73</v>
      </c>
      <c r="B67" t="s">
        <v>78</v>
      </c>
    </row>
    <row r="68" spans="1:2" x14ac:dyDescent="0.2">
      <c r="A68" t="s">
        <v>71</v>
      </c>
      <c r="B68" t="s">
        <v>79</v>
      </c>
    </row>
    <row r="69" spans="1:2" x14ac:dyDescent="0.2">
      <c r="A69" t="s">
        <v>73</v>
      </c>
      <c r="B69" t="s">
        <v>80</v>
      </c>
    </row>
    <row r="70" spans="1:2" x14ac:dyDescent="0.2">
      <c r="A70" t="s">
        <v>71</v>
      </c>
      <c r="B70" t="s">
        <v>81</v>
      </c>
    </row>
    <row r="71" spans="1:2" x14ac:dyDescent="0.2">
      <c r="A71" t="s">
        <v>73</v>
      </c>
      <c r="B71" t="s">
        <v>82</v>
      </c>
    </row>
    <row r="72" spans="1:2" x14ac:dyDescent="0.2">
      <c r="A72" t="s">
        <v>71</v>
      </c>
      <c r="B72" t="s">
        <v>83</v>
      </c>
    </row>
    <row r="73" spans="1:2" x14ac:dyDescent="0.2">
      <c r="A73" t="s">
        <v>73</v>
      </c>
      <c r="B73" t="s">
        <v>84</v>
      </c>
    </row>
    <row r="74" spans="1:2" x14ac:dyDescent="0.2">
      <c r="A74" t="s">
        <v>71</v>
      </c>
      <c r="B74" t="s">
        <v>85</v>
      </c>
    </row>
    <row r="75" spans="1:2" x14ac:dyDescent="0.2">
      <c r="A75" t="s">
        <v>73</v>
      </c>
      <c r="B75" t="s">
        <v>82</v>
      </c>
    </row>
    <row r="76" spans="1:2" x14ac:dyDescent="0.2">
      <c r="A76" t="s">
        <v>71</v>
      </c>
      <c r="B76" t="s">
        <v>86</v>
      </c>
    </row>
    <row r="77" spans="1:2" x14ac:dyDescent="0.2">
      <c r="A77" t="s">
        <v>73</v>
      </c>
      <c r="B77" t="s">
        <v>82</v>
      </c>
    </row>
    <row r="80" spans="1:2" ht="15.75" x14ac:dyDescent="0.25">
      <c r="B80" s="120" t="s">
        <v>87</v>
      </c>
    </row>
    <row r="82" spans="1:10" ht="25.5" customHeight="1" x14ac:dyDescent="0.2">
      <c r="A82" s="122"/>
      <c r="B82" s="125" t="s">
        <v>17</v>
      </c>
      <c r="C82" s="125" t="s">
        <v>5</v>
      </c>
      <c r="D82" s="126"/>
      <c r="E82" s="126"/>
      <c r="F82" s="127" t="s">
        <v>88</v>
      </c>
      <c r="G82" s="127"/>
      <c r="H82" s="127"/>
      <c r="I82" s="127" t="s">
        <v>29</v>
      </c>
      <c r="J82" s="127" t="s">
        <v>0</v>
      </c>
    </row>
    <row r="83" spans="1:10" ht="36.75" customHeight="1" x14ac:dyDescent="0.2">
      <c r="A83" s="123"/>
      <c r="B83" s="128" t="s">
        <v>45</v>
      </c>
      <c r="C83" s="182" t="s">
        <v>89</v>
      </c>
      <c r="D83" s="183"/>
      <c r="E83" s="183"/>
      <c r="F83" s="134" t="s">
        <v>24</v>
      </c>
      <c r="G83" s="135"/>
      <c r="H83" s="135"/>
      <c r="I83" s="135">
        <f>'SO 001 D.1.1 Pol'!G8+'SO 02 D.1.1 Pol'!G8+'SO 03 D.1.1 Pol'!G8</f>
        <v>0</v>
      </c>
      <c r="J83" s="132" t="str">
        <f>IF(I114=0,"",I83/I114*100)</f>
        <v/>
      </c>
    </row>
    <row r="84" spans="1:10" ht="36.75" customHeight="1" x14ac:dyDescent="0.2">
      <c r="A84" s="123"/>
      <c r="B84" s="128" t="s">
        <v>90</v>
      </c>
      <c r="C84" s="182" t="s">
        <v>91</v>
      </c>
      <c r="D84" s="183"/>
      <c r="E84" s="183"/>
      <c r="F84" s="134" t="s">
        <v>24</v>
      </c>
      <c r="G84" s="135"/>
      <c r="H84" s="135"/>
      <c r="I84" s="135">
        <f>'SO 001 D.1.1 Pol'!G27+'SO 01 SO 01 Pol'!G8+'SO 02 D.1.1 Pol'!G27+'SO 03 D.1.1 Pol'!G27+'IO 02 IO 02 Pol'!G8</f>
        <v>0</v>
      </c>
      <c r="J84" s="132" t="str">
        <f>IF(I114=0,"",I84/I114*100)</f>
        <v/>
      </c>
    </row>
    <row r="85" spans="1:10" ht="36.75" customHeight="1" x14ac:dyDescent="0.2">
      <c r="A85" s="123"/>
      <c r="B85" s="128" t="s">
        <v>92</v>
      </c>
      <c r="C85" s="182" t="s">
        <v>93</v>
      </c>
      <c r="D85" s="183"/>
      <c r="E85" s="183"/>
      <c r="F85" s="134" t="s">
        <v>24</v>
      </c>
      <c r="G85" s="135"/>
      <c r="H85" s="135"/>
      <c r="I85" s="135">
        <f>'SO 03 D.1.1 Pol'!G75</f>
        <v>0</v>
      </c>
      <c r="J85" s="132" t="str">
        <f>IF(I114=0,"",I85/I114*100)</f>
        <v/>
      </c>
    </row>
    <row r="86" spans="1:10" ht="36.75" customHeight="1" x14ac:dyDescent="0.2">
      <c r="A86" s="123"/>
      <c r="B86" s="128" t="s">
        <v>94</v>
      </c>
      <c r="C86" s="182" t="s">
        <v>95</v>
      </c>
      <c r="D86" s="183"/>
      <c r="E86" s="183"/>
      <c r="F86" s="134" t="s">
        <v>24</v>
      </c>
      <c r="G86" s="135"/>
      <c r="H86" s="135"/>
      <c r="I86" s="135">
        <f>'SO 03 D.1.1 Pol'!G162</f>
        <v>0</v>
      </c>
      <c r="J86" s="132" t="str">
        <f>IF(I114=0,"",I86/I114*100)</f>
        <v/>
      </c>
    </row>
    <row r="87" spans="1:10" ht="36.75" customHeight="1" x14ac:dyDescent="0.2">
      <c r="A87" s="123"/>
      <c r="B87" s="128" t="s">
        <v>96</v>
      </c>
      <c r="C87" s="182" t="s">
        <v>97</v>
      </c>
      <c r="D87" s="183"/>
      <c r="E87" s="183"/>
      <c r="F87" s="134" t="s">
        <v>24</v>
      </c>
      <c r="G87" s="135"/>
      <c r="H87" s="135"/>
      <c r="I87" s="135">
        <f>'SO 01 SO 01 Pol'!G30</f>
        <v>0</v>
      </c>
      <c r="J87" s="132" t="str">
        <f>IF(I114=0,"",I87/I114*100)</f>
        <v/>
      </c>
    </row>
    <row r="88" spans="1:10" ht="36.75" customHeight="1" x14ac:dyDescent="0.2">
      <c r="A88" s="123"/>
      <c r="B88" s="128" t="s">
        <v>98</v>
      </c>
      <c r="C88" s="182" t="s">
        <v>99</v>
      </c>
      <c r="D88" s="183"/>
      <c r="E88" s="183"/>
      <c r="F88" s="134" t="s">
        <v>24</v>
      </c>
      <c r="G88" s="135"/>
      <c r="H88" s="135"/>
      <c r="I88" s="135">
        <f>'SO 01 SO 01 Pol'!G40+'IO 02 IO 02 Pol'!G23</f>
        <v>0</v>
      </c>
      <c r="J88" s="132" t="str">
        <f>IF(I114=0,"",I88/I114*100)</f>
        <v/>
      </c>
    </row>
    <row r="89" spans="1:10" ht="36.75" customHeight="1" x14ac:dyDescent="0.2">
      <c r="A89" s="123"/>
      <c r="B89" s="128" t="s">
        <v>100</v>
      </c>
      <c r="C89" s="182" t="s">
        <v>101</v>
      </c>
      <c r="D89" s="183"/>
      <c r="E89" s="183"/>
      <c r="F89" s="134" t="s">
        <v>24</v>
      </c>
      <c r="G89" s="135"/>
      <c r="H89" s="135"/>
      <c r="I89" s="135">
        <f>'SO 01 SO 01 Pol'!G47+'IO 02 IO 02 Pol'!G33</f>
        <v>0</v>
      </c>
      <c r="J89" s="132" t="str">
        <f>IF(I114=0,"",I89/I114*100)</f>
        <v/>
      </c>
    </row>
    <row r="90" spans="1:10" ht="36.75" customHeight="1" x14ac:dyDescent="0.2">
      <c r="A90" s="123"/>
      <c r="B90" s="128" t="s">
        <v>102</v>
      </c>
      <c r="C90" s="182" t="s">
        <v>103</v>
      </c>
      <c r="D90" s="183"/>
      <c r="E90" s="183"/>
      <c r="F90" s="134" t="s">
        <v>24</v>
      </c>
      <c r="G90" s="135"/>
      <c r="H90" s="135"/>
      <c r="I90" s="135">
        <f>'SO 01 SO 01 Pol'!G60</f>
        <v>0</v>
      </c>
      <c r="J90" s="132" t="str">
        <f>IF(I114=0,"",I90/I114*100)</f>
        <v/>
      </c>
    </row>
    <row r="91" spans="1:10" ht="36.75" customHeight="1" x14ac:dyDescent="0.2">
      <c r="A91" s="123"/>
      <c r="B91" s="128" t="s">
        <v>104</v>
      </c>
      <c r="C91" s="182" t="s">
        <v>105</v>
      </c>
      <c r="D91" s="183"/>
      <c r="E91" s="183"/>
      <c r="F91" s="134" t="s">
        <v>24</v>
      </c>
      <c r="G91" s="135"/>
      <c r="H91" s="135"/>
      <c r="I91" s="135">
        <f>'SO 01 SO 01 Pol'!G68+'SO 02 D.1.1 Pol'!G39+'SO 03 D.1.1 Pol'!G250+'IO 02 IO 02 Pol'!G44</f>
        <v>0</v>
      </c>
      <c r="J91" s="132" t="str">
        <f>IF(I114=0,"",I91/I114*100)</f>
        <v/>
      </c>
    </row>
    <row r="92" spans="1:10" ht="36.75" customHeight="1" x14ac:dyDescent="0.2">
      <c r="A92" s="123"/>
      <c r="B92" s="128" t="s">
        <v>106</v>
      </c>
      <c r="C92" s="182" t="s">
        <v>107</v>
      </c>
      <c r="D92" s="183"/>
      <c r="E92" s="183"/>
      <c r="F92" s="134" t="s">
        <v>24</v>
      </c>
      <c r="G92" s="135"/>
      <c r="H92" s="135"/>
      <c r="I92" s="135">
        <f>'SO 01 SO 01 Pol'!G82+'IO 02 IO 02 Pol'!G63</f>
        <v>0</v>
      </c>
      <c r="J92" s="132" t="str">
        <f>IF(I114=0,"",I92/I114*100)</f>
        <v/>
      </c>
    </row>
    <row r="93" spans="1:10" ht="36.75" customHeight="1" x14ac:dyDescent="0.2">
      <c r="A93" s="123"/>
      <c r="B93" s="128" t="s">
        <v>108</v>
      </c>
      <c r="C93" s="182" t="s">
        <v>109</v>
      </c>
      <c r="D93" s="183"/>
      <c r="E93" s="183"/>
      <c r="F93" s="134" t="s">
        <v>24</v>
      </c>
      <c r="G93" s="135"/>
      <c r="H93" s="135"/>
      <c r="I93" s="135">
        <f>'SO 02 D.1.1 Pol'!G73</f>
        <v>0</v>
      </c>
      <c r="J93" s="132" t="str">
        <f>IF(I114=0,"",I93/I114*100)</f>
        <v/>
      </c>
    </row>
    <row r="94" spans="1:10" ht="36.75" customHeight="1" x14ac:dyDescent="0.2">
      <c r="A94" s="123"/>
      <c r="B94" s="128" t="s">
        <v>110</v>
      </c>
      <c r="C94" s="182" t="s">
        <v>111</v>
      </c>
      <c r="D94" s="183"/>
      <c r="E94" s="183"/>
      <c r="F94" s="134" t="s">
        <v>24</v>
      </c>
      <c r="G94" s="135"/>
      <c r="H94" s="135"/>
      <c r="I94" s="135">
        <f>'SO 01 SO 01 Pol'!G85</f>
        <v>0</v>
      </c>
      <c r="J94" s="132" t="str">
        <f>IF(I114=0,"",I94/I114*100)</f>
        <v/>
      </c>
    </row>
    <row r="95" spans="1:10" ht="36.75" customHeight="1" x14ac:dyDescent="0.2">
      <c r="A95" s="123"/>
      <c r="B95" s="128" t="s">
        <v>112</v>
      </c>
      <c r="C95" s="182" t="s">
        <v>113</v>
      </c>
      <c r="D95" s="183"/>
      <c r="E95" s="183"/>
      <c r="F95" s="134" t="s">
        <v>24</v>
      </c>
      <c r="G95" s="135"/>
      <c r="H95" s="135"/>
      <c r="I95" s="135">
        <f>'SO 001 D.1.1 Pol'!G103+'SO 01 SO 01 Pol'!G94+'IO 02 IO 02 Pol'!G66</f>
        <v>0</v>
      </c>
      <c r="J95" s="132" t="str">
        <f>IF(I114=0,"",I95/I114*100)</f>
        <v/>
      </c>
    </row>
    <row r="96" spans="1:10" ht="36.75" customHeight="1" x14ac:dyDescent="0.2">
      <c r="A96" s="123"/>
      <c r="B96" s="128" t="s">
        <v>114</v>
      </c>
      <c r="C96" s="182" t="s">
        <v>115</v>
      </c>
      <c r="D96" s="183"/>
      <c r="E96" s="183"/>
      <c r="F96" s="134" t="s">
        <v>24</v>
      </c>
      <c r="G96" s="135"/>
      <c r="H96" s="135"/>
      <c r="I96" s="135">
        <f>'SO 01 SO 01 Pol'!G99</f>
        <v>0</v>
      </c>
      <c r="J96" s="132" t="str">
        <f>IF(I114=0,"",I96/I114*100)</f>
        <v/>
      </c>
    </row>
    <row r="97" spans="1:10" ht="36.75" customHeight="1" x14ac:dyDescent="0.2">
      <c r="A97" s="123"/>
      <c r="B97" s="128" t="s">
        <v>116</v>
      </c>
      <c r="C97" s="182" t="s">
        <v>117</v>
      </c>
      <c r="D97" s="183"/>
      <c r="E97" s="183"/>
      <c r="F97" s="134" t="s">
        <v>24</v>
      </c>
      <c r="G97" s="135"/>
      <c r="H97" s="135"/>
      <c r="I97" s="135">
        <f>'SO 01 SO 01 Pol'!G126</f>
        <v>0</v>
      </c>
      <c r="J97" s="132" t="str">
        <f>IF(I114=0,"",I97/I114*100)</f>
        <v/>
      </c>
    </row>
    <row r="98" spans="1:10" ht="36.75" customHeight="1" x14ac:dyDescent="0.2">
      <c r="A98" s="123"/>
      <c r="B98" s="128" t="s">
        <v>118</v>
      </c>
      <c r="C98" s="182" t="s">
        <v>119</v>
      </c>
      <c r="D98" s="183"/>
      <c r="E98" s="183"/>
      <c r="F98" s="134" t="s">
        <v>24</v>
      </c>
      <c r="G98" s="135"/>
      <c r="H98" s="135"/>
      <c r="I98" s="135">
        <f>'SO 01 SO 01 Pol'!G135</f>
        <v>0</v>
      </c>
      <c r="J98" s="132" t="str">
        <f>IF(I114=0,"",I98/I114*100)</f>
        <v/>
      </c>
    </row>
    <row r="99" spans="1:10" ht="36.75" customHeight="1" x14ac:dyDescent="0.2">
      <c r="A99" s="123"/>
      <c r="B99" s="128" t="s">
        <v>120</v>
      </c>
      <c r="C99" s="182" t="s">
        <v>121</v>
      </c>
      <c r="D99" s="183"/>
      <c r="E99" s="183"/>
      <c r="F99" s="134" t="s">
        <v>24</v>
      </c>
      <c r="G99" s="135"/>
      <c r="H99" s="135"/>
      <c r="I99" s="135">
        <f>'SO 01 SO 01 Pol'!G188</f>
        <v>0</v>
      </c>
      <c r="J99" s="132" t="str">
        <f>IF(I114=0,"",I99/I114*100)</f>
        <v/>
      </c>
    </row>
    <row r="100" spans="1:10" ht="36.75" customHeight="1" x14ac:dyDescent="0.2">
      <c r="A100" s="123"/>
      <c r="B100" s="128" t="s">
        <v>122</v>
      </c>
      <c r="C100" s="182" t="s">
        <v>123</v>
      </c>
      <c r="D100" s="183"/>
      <c r="E100" s="183"/>
      <c r="F100" s="134" t="s">
        <v>24</v>
      </c>
      <c r="G100" s="135"/>
      <c r="H100" s="135"/>
      <c r="I100" s="135">
        <f>'SO 01 SO 01 Pol'!G193</f>
        <v>0</v>
      </c>
      <c r="J100" s="132" t="str">
        <f>IF(I114=0,"",I100/I114*100)</f>
        <v/>
      </c>
    </row>
    <row r="101" spans="1:10" ht="36.75" customHeight="1" x14ac:dyDescent="0.2">
      <c r="A101" s="123"/>
      <c r="B101" s="128" t="s">
        <v>124</v>
      </c>
      <c r="C101" s="182" t="s">
        <v>125</v>
      </c>
      <c r="D101" s="183"/>
      <c r="E101" s="183"/>
      <c r="F101" s="134" t="s">
        <v>24</v>
      </c>
      <c r="G101" s="135"/>
      <c r="H101" s="135"/>
      <c r="I101" s="135">
        <f>'SO 01 SO 01 Pol'!G206</f>
        <v>0</v>
      </c>
      <c r="J101" s="132" t="str">
        <f>IF(I114=0,"",I101/I114*100)</f>
        <v/>
      </c>
    </row>
    <row r="102" spans="1:10" ht="36.75" customHeight="1" x14ac:dyDescent="0.2">
      <c r="A102" s="123"/>
      <c r="B102" s="128" t="s">
        <v>126</v>
      </c>
      <c r="C102" s="182" t="s">
        <v>127</v>
      </c>
      <c r="D102" s="183"/>
      <c r="E102" s="183"/>
      <c r="F102" s="134" t="s">
        <v>24</v>
      </c>
      <c r="G102" s="135"/>
      <c r="H102" s="135"/>
      <c r="I102" s="135">
        <f>'SO 01 SO 01 Pol'!G210</f>
        <v>0</v>
      </c>
      <c r="J102" s="132" t="str">
        <f>IF(I114=0,"",I102/I114*100)</f>
        <v/>
      </c>
    </row>
    <row r="103" spans="1:10" ht="36.75" customHeight="1" x14ac:dyDescent="0.2">
      <c r="A103" s="123"/>
      <c r="B103" s="128" t="s">
        <v>128</v>
      </c>
      <c r="C103" s="182" t="s">
        <v>129</v>
      </c>
      <c r="D103" s="183"/>
      <c r="E103" s="183"/>
      <c r="F103" s="134" t="s">
        <v>24</v>
      </c>
      <c r="G103" s="135"/>
      <c r="H103" s="135"/>
      <c r="I103" s="135">
        <f>'SO 03 D.1.1 Pol'!G256</f>
        <v>0</v>
      </c>
      <c r="J103" s="132" t="str">
        <f>IF(I114=0,"",I103/I114*100)</f>
        <v/>
      </c>
    </row>
    <row r="104" spans="1:10" ht="36.75" customHeight="1" x14ac:dyDescent="0.2">
      <c r="A104" s="123"/>
      <c r="B104" s="128" t="s">
        <v>130</v>
      </c>
      <c r="C104" s="182" t="s">
        <v>131</v>
      </c>
      <c r="D104" s="183"/>
      <c r="E104" s="183"/>
      <c r="F104" s="134" t="s">
        <v>24</v>
      </c>
      <c r="G104" s="135"/>
      <c r="H104" s="135"/>
      <c r="I104" s="135">
        <f>'SO 001 D.1.1 Pol'!G115</f>
        <v>0</v>
      </c>
      <c r="J104" s="132" t="str">
        <f>IF(I114=0,"",I104/I114*100)</f>
        <v/>
      </c>
    </row>
    <row r="105" spans="1:10" ht="36.75" customHeight="1" x14ac:dyDescent="0.2">
      <c r="A105" s="123"/>
      <c r="B105" s="128" t="s">
        <v>132</v>
      </c>
      <c r="C105" s="182" t="s">
        <v>133</v>
      </c>
      <c r="D105" s="183"/>
      <c r="E105" s="183"/>
      <c r="F105" s="134" t="s">
        <v>24</v>
      </c>
      <c r="G105" s="135"/>
      <c r="H105" s="135"/>
      <c r="I105" s="135">
        <f>'SO 001 D.1.1 Pol'!G161+'SO 01 SO 01 Pol'!G274+'SO 02 D.1.1 Pol'!G114+'SO 03 D.1.1 Pol'!G286+'IO 02 IO 02 Pol'!G71</f>
        <v>0</v>
      </c>
      <c r="J105" s="132" t="str">
        <f>IF(I114=0,"",I105/I114*100)</f>
        <v/>
      </c>
    </row>
    <row r="106" spans="1:10" ht="36.75" customHeight="1" x14ac:dyDescent="0.2">
      <c r="A106" s="123"/>
      <c r="B106" s="128" t="s">
        <v>134</v>
      </c>
      <c r="C106" s="182" t="s">
        <v>135</v>
      </c>
      <c r="D106" s="183"/>
      <c r="E106" s="183"/>
      <c r="F106" s="134" t="s">
        <v>26</v>
      </c>
      <c r="G106" s="135"/>
      <c r="H106" s="135"/>
      <c r="I106" s="135">
        <f>'D.2.1 D.2.1 Pol'!G8+'D.2.2 D.2.2 Pol'!G8</f>
        <v>0</v>
      </c>
      <c r="J106" s="132" t="str">
        <f>IF(I114=0,"",I106/I114*100)</f>
        <v/>
      </c>
    </row>
    <row r="107" spans="1:10" ht="36.75" customHeight="1" x14ac:dyDescent="0.2">
      <c r="A107" s="123"/>
      <c r="B107" s="128" t="s">
        <v>136</v>
      </c>
      <c r="C107" s="182" t="s">
        <v>137</v>
      </c>
      <c r="D107" s="183"/>
      <c r="E107" s="183"/>
      <c r="F107" s="134" t="s">
        <v>26</v>
      </c>
      <c r="G107" s="135"/>
      <c r="H107" s="135"/>
      <c r="I107" s="135">
        <f>'D.2.1 D.2.1 Pol'!G43+'D.2.2 D.2.2 Pol'!G25</f>
        <v>0</v>
      </c>
      <c r="J107" s="132" t="str">
        <f>IF(I114=0,"",I107/I114*100)</f>
        <v/>
      </c>
    </row>
    <row r="108" spans="1:10" ht="36.75" customHeight="1" x14ac:dyDescent="0.2">
      <c r="A108" s="123"/>
      <c r="B108" s="128" t="s">
        <v>138</v>
      </c>
      <c r="C108" s="182" t="s">
        <v>139</v>
      </c>
      <c r="D108" s="183"/>
      <c r="E108" s="183"/>
      <c r="F108" s="134" t="s">
        <v>26</v>
      </c>
      <c r="G108" s="135"/>
      <c r="H108" s="135"/>
      <c r="I108" s="135">
        <f>'D.2.1 D.2.1 Pol'!G70</f>
        <v>0</v>
      </c>
      <c r="J108" s="132" t="str">
        <f>IF(I114=0,"",I108/I114*100)</f>
        <v/>
      </c>
    </row>
    <row r="109" spans="1:10" ht="36.75" customHeight="1" x14ac:dyDescent="0.2">
      <c r="A109" s="123"/>
      <c r="B109" s="128" t="s">
        <v>140</v>
      </c>
      <c r="C109" s="182" t="s">
        <v>141</v>
      </c>
      <c r="D109" s="183"/>
      <c r="E109" s="183"/>
      <c r="F109" s="134" t="s">
        <v>26</v>
      </c>
      <c r="G109" s="135"/>
      <c r="H109" s="135"/>
      <c r="I109" s="135">
        <f>'D.2.1 D.2.1 Pol'!G77+'D.2.2 D.2.2 Pol'!G52</f>
        <v>0</v>
      </c>
      <c r="J109" s="132" t="str">
        <f>IF(I114=0,"",I109/I114*100)</f>
        <v/>
      </c>
    </row>
    <row r="110" spans="1:10" ht="36.75" customHeight="1" x14ac:dyDescent="0.2">
      <c r="A110" s="123"/>
      <c r="B110" s="128" t="s">
        <v>142</v>
      </c>
      <c r="C110" s="182" t="s">
        <v>143</v>
      </c>
      <c r="D110" s="183"/>
      <c r="E110" s="183"/>
      <c r="F110" s="134" t="s">
        <v>26</v>
      </c>
      <c r="G110" s="135"/>
      <c r="H110" s="135"/>
      <c r="I110" s="135">
        <f>'D.2.1 D.2.1 Pol'!G108</f>
        <v>0</v>
      </c>
      <c r="J110" s="132" t="str">
        <f>IF(I114=0,"",I110/I114*100)</f>
        <v/>
      </c>
    </row>
    <row r="111" spans="1:10" ht="36.75" customHeight="1" x14ac:dyDescent="0.2">
      <c r="A111" s="123"/>
      <c r="B111" s="128" t="s">
        <v>144</v>
      </c>
      <c r="C111" s="182" t="s">
        <v>145</v>
      </c>
      <c r="D111" s="183"/>
      <c r="E111" s="183"/>
      <c r="F111" s="134" t="s">
        <v>146</v>
      </c>
      <c r="G111" s="135"/>
      <c r="H111" s="135"/>
      <c r="I111" s="135">
        <f>'SO 001 D.1.1 Pol'!G167</f>
        <v>0</v>
      </c>
      <c r="J111" s="132" t="str">
        <f>IF(I114=0,"",I111/I114*100)</f>
        <v/>
      </c>
    </row>
    <row r="112" spans="1:10" ht="36.75" customHeight="1" x14ac:dyDescent="0.2">
      <c r="A112" s="123"/>
      <c r="B112" s="128" t="s">
        <v>147</v>
      </c>
      <c r="C112" s="182" t="s">
        <v>27</v>
      </c>
      <c r="D112" s="183"/>
      <c r="E112" s="183"/>
      <c r="F112" s="134" t="s">
        <v>147</v>
      </c>
      <c r="G112" s="135"/>
      <c r="H112" s="135"/>
      <c r="I112" s="135">
        <f>'00 00 Naklady'!G8+'D.2.1 D.2.1 Pol'!G115+'D.2.2 D.2.2 Pol'!G87</f>
        <v>0</v>
      </c>
      <c r="J112" s="132" t="str">
        <f>IF(I114=0,"",I112/I114*100)</f>
        <v/>
      </c>
    </row>
    <row r="113" spans="1:10" ht="36.75" customHeight="1" x14ac:dyDescent="0.2">
      <c r="A113" s="123"/>
      <c r="B113" s="128" t="s">
        <v>148</v>
      </c>
      <c r="C113" s="182" t="s">
        <v>28</v>
      </c>
      <c r="D113" s="183"/>
      <c r="E113" s="183"/>
      <c r="F113" s="134" t="s">
        <v>148</v>
      </c>
      <c r="G113" s="135"/>
      <c r="H113" s="135"/>
      <c r="I113" s="135">
        <f>'00 00 Naklady'!G21+'D.2.1 D.2.1 Pol'!G124</f>
        <v>0</v>
      </c>
      <c r="J113" s="132" t="str">
        <f>IF(I114=0,"",I113/I114*100)</f>
        <v/>
      </c>
    </row>
    <row r="114" spans="1:10" ht="25.5" customHeight="1" x14ac:dyDescent="0.2">
      <c r="A114" s="124"/>
      <c r="B114" s="129" t="s">
        <v>1</v>
      </c>
      <c r="C114" s="130"/>
      <c r="D114" s="131"/>
      <c r="E114" s="131"/>
      <c r="F114" s="136"/>
      <c r="G114" s="137"/>
      <c r="H114" s="137"/>
      <c r="I114" s="137">
        <f>SUM(I83:I113)</f>
        <v>0</v>
      </c>
      <c r="J114" s="133">
        <f>SUM(J83:J113)</f>
        <v>0</v>
      </c>
    </row>
    <row r="115" spans="1:10" x14ac:dyDescent="0.2">
      <c r="F115" s="86"/>
      <c r="G115" s="86"/>
      <c r="H115" s="86"/>
      <c r="I115" s="86"/>
      <c r="J115" s="87"/>
    </row>
    <row r="116" spans="1:10" x14ac:dyDescent="0.2">
      <c r="F116" s="86"/>
      <c r="G116" s="86"/>
      <c r="H116" s="86"/>
      <c r="I116" s="86"/>
      <c r="J116" s="87"/>
    </row>
    <row r="117" spans="1:10" x14ac:dyDescent="0.2">
      <c r="F117" s="86"/>
      <c r="G117" s="86"/>
      <c r="H117" s="86"/>
      <c r="I117" s="86"/>
      <c r="J117" s="87"/>
    </row>
  </sheetData>
  <sheetProtection password="E998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3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B59:E59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12:E112"/>
    <mergeCell ref="C113:E113"/>
    <mergeCell ref="C107:E107"/>
    <mergeCell ref="C108:E108"/>
    <mergeCell ref="C109:E109"/>
    <mergeCell ref="C110:E110"/>
    <mergeCell ref="C111:E11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77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3" t="s">
        <v>6</v>
      </c>
      <c r="B1" s="233"/>
      <c r="C1" s="234"/>
      <c r="D1" s="233"/>
      <c r="E1" s="233"/>
      <c r="F1" s="233"/>
      <c r="G1" s="233"/>
    </row>
    <row r="2" spans="1:7" ht="24.95" customHeight="1" x14ac:dyDescent="0.2">
      <c r="A2" s="50" t="s">
        <v>7</v>
      </c>
      <c r="B2" s="49"/>
      <c r="C2" s="235"/>
      <c r="D2" s="235"/>
      <c r="E2" s="235"/>
      <c r="F2" s="235"/>
      <c r="G2" s="236"/>
    </row>
    <row r="3" spans="1:7" ht="24.95" customHeight="1" x14ac:dyDescent="0.2">
      <c r="A3" s="50" t="s">
        <v>8</v>
      </c>
      <c r="B3" s="49"/>
      <c r="C3" s="235"/>
      <c r="D3" s="235"/>
      <c r="E3" s="235"/>
      <c r="F3" s="235"/>
      <c r="G3" s="236"/>
    </row>
    <row r="4" spans="1:7" ht="24.95" customHeight="1" x14ac:dyDescent="0.2">
      <c r="A4" s="50" t="s">
        <v>9</v>
      </c>
      <c r="B4" s="49"/>
      <c r="C4" s="235"/>
      <c r="D4" s="235"/>
      <c r="E4" s="235"/>
      <c r="F4" s="235"/>
      <c r="G4" s="236"/>
    </row>
    <row r="5" spans="1:7" x14ac:dyDescent="0.2">
      <c r="B5" s="4"/>
      <c r="C5" s="5"/>
      <c r="D5" s="6"/>
    </row>
  </sheetData>
  <sheetProtection password="E998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3" t="s">
        <v>149</v>
      </c>
      <c r="B1" s="243"/>
      <c r="C1" s="243"/>
      <c r="D1" s="243"/>
      <c r="E1" s="243"/>
      <c r="F1" s="243"/>
      <c r="G1" s="243"/>
      <c r="AG1" t="s">
        <v>150</v>
      </c>
    </row>
    <row r="2" spans="1:60" ht="24.95" customHeight="1" x14ac:dyDescent="0.2">
      <c r="A2" s="139" t="s">
        <v>7</v>
      </c>
      <c r="B2" s="49" t="s">
        <v>41</v>
      </c>
      <c r="C2" s="244" t="s">
        <v>42</v>
      </c>
      <c r="D2" s="245"/>
      <c r="E2" s="245"/>
      <c r="F2" s="245"/>
      <c r="G2" s="246"/>
      <c r="AG2" t="s">
        <v>151</v>
      </c>
    </row>
    <row r="3" spans="1:60" ht="24.95" customHeight="1" x14ac:dyDescent="0.2">
      <c r="A3" s="139" t="s">
        <v>8</v>
      </c>
      <c r="B3" s="49" t="s">
        <v>45</v>
      </c>
      <c r="C3" s="244" t="s">
        <v>46</v>
      </c>
      <c r="D3" s="245"/>
      <c r="E3" s="245"/>
      <c r="F3" s="245"/>
      <c r="G3" s="246"/>
      <c r="AC3" s="121" t="s">
        <v>152</v>
      </c>
      <c r="AG3" t="s">
        <v>153</v>
      </c>
    </row>
    <row r="4" spans="1:60" ht="24.95" customHeight="1" x14ac:dyDescent="0.2">
      <c r="A4" s="140" t="s">
        <v>9</v>
      </c>
      <c r="B4" s="141" t="s">
        <v>45</v>
      </c>
      <c r="C4" s="247" t="s">
        <v>46</v>
      </c>
      <c r="D4" s="248"/>
      <c r="E4" s="248"/>
      <c r="F4" s="248"/>
      <c r="G4" s="249"/>
      <c r="AG4" t="s">
        <v>154</v>
      </c>
    </row>
    <row r="5" spans="1:60" x14ac:dyDescent="0.2">
      <c r="D5" s="10"/>
    </row>
    <row r="6" spans="1:60" ht="38.25" x14ac:dyDescent="0.2">
      <c r="A6" s="143" t="s">
        <v>155</v>
      </c>
      <c r="B6" s="145" t="s">
        <v>156</v>
      </c>
      <c r="C6" s="145" t="s">
        <v>157</v>
      </c>
      <c r="D6" s="144" t="s">
        <v>158</v>
      </c>
      <c r="E6" s="143" t="s">
        <v>159</v>
      </c>
      <c r="F6" s="142" t="s">
        <v>160</v>
      </c>
      <c r="G6" s="143" t="s">
        <v>29</v>
      </c>
      <c r="H6" s="146" t="s">
        <v>30</v>
      </c>
      <c r="I6" s="146" t="s">
        <v>161</v>
      </c>
      <c r="J6" s="146" t="s">
        <v>31</v>
      </c>
      <c r="K6" s="146" t="s">
        <v>162</v>
      </c>
      <c r="L6" s="146" t="s">
        <v>163</v>
      </c>
      <c r="M6" s="146" t="s">
        <v>164</v>
      </c>
      <c r="N6" s="146" t="s">
        <v>165</v>
      </c>
      <c r="O6" s="146" t="s">
        <v>166</v>
      </c>
      <c r="P6" s="146" t="s">
        <v>167</v>
      </c>
      <c r="Q6" s="146" t="s">
        <v>168</v>
      </c>
      <c r="R6" s="146" t="s">
        <v>169</v>
      </c>
      <c r="S6" s="146" t="s">
        <v>170</v>
      </c>
      <c r="T6" s="146" t="s">
        <v>171</v>
      </c>
      <c r="U6" s="146" t="s">
        <v>172</v>
      </c>
      <c r="V6" s="146" t="s">
        <v>173</v>
      </c>
      <c r="W6" s="146" t="s">
        <v>174</v>
      </c>
      <c r="X6" s="146" t="s">
        <v>175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59" t="s">
        <v>176</v>
      </c>
      <c r="B8" s="160" t="s">
        <v>147</v>
      </c>
      <c r="C8" s="174" t="s">
        <v>27</v>
      </c>
      <c r="D8" s="161"/>
      <c r="E8" s="162"/>
      <c r="F8" s="163"/>
      <c r="G8" s="163">
        <f>SUMIF(AG9:AG20,"&lt;&gt;NOR",G9:G20)</f>
        <v>0</v>
      </c>
      <c r="H8" s="163"/>
      <c r="I8" s="163">
        <f>SUM(I9:I20)</f>
        <v>0</v>
      </c>
      <c r="J8" s="163"/>
      <c r="K8" s="163">
        <f>SUM(K9:K20)</f>
        <v>0</v>
      </c>
      <c r="L8" s="163"/>
      <c r="M8" s="163">
        <f>SUM(M9:M20)</f>
        <v>0</v>
      </c>
      <c r="N8" s="162"/>
      <c r="O8" s="162">
        <f>SUM(O9:O20)</f>
        <v>0</v>
      </c>
      <c r="P8" s="162"/>
      <c r="Q8" s="162">
        <f>SUM(Q9:Q20)</f>
        <v>0</v>
      </c>
      <c r="R8" s="163"/>
      <c r="S8" s="163"/>
      <c r="T8" s="164"/>
      <c r="U8" s="158"/>
      <c r="V8" s="158">
        <f>SUM(V9:V20)</f>
        <v>0</v>
      </c>
      <c r="W8" s="158"/>
      <c r="X8" s="158"/>
      <c r="AG8" t="s">
        <v>177</v>
      </c>
    </row>
    <row r="9" spans="1:60" outlineLevel="1" x14ac:dyDescent="0.2">
      <c r="A9" s="165">
        <v>1</v>
      </c>
      <c r="B9" s="166" t="s">
        <v>178</v>
      </c>
      <c r="C9" s="175" t="s">
        <v>179</v>
      </c>
      <c r="D9" s="167" t="s">
        <v>180</v>
      </c>
      <c r="E9" s="168">
        <v>1</v>
      </c>
      <c r="F9" s="169"/>
      <c r="G9" s="170">
        <f>ROUND(E9*F9,2)</f>
        <v>0</v>
      </c>
      <c r="H9" s="169"/>
      <c r="I9" s="170">
        <f>ROUND(E9*H9,2)</f>
        <v>0</v>
      </c>
      <c r="J9" s="169"/>
      <c r="K9" s="170">
        <f>ROUND(E9*J9,2)</f>
        <v>0</v>
      </c>
      <c r="L9" s="170">
        <v>21</v>
      </c>
      <c r="M9" s="170">
        <f>G9*(1+L9/100)</f>
        <v>0</v>
      </c>
      <c r="N9" s="168">
        <v>0</v>
      </c>
      <c r="O9" s="168">
        <f>ROUND(E9*N9,2)</f>
        <v>0</v>
      </c>
      <c r="P9" s="168">
        <v>0</v>
      </c>
      <c r="Q9" s="168">
        <f>ROUND(E9*P9,2)</f>
        <v>0</v>
      </c>
      <c r="R9" s="170"/>
      <c r="S9" s="170" t="s">
        <v>181</v>
      </c>
      <c r="T9" s="171" t="s">
        <v>182</v>
      </c>
      <c r="U9" s="157">
        <v>0</v>
      </c>
      <c r="V9" s="157">
        <f>ROUND(E9*U9,2)</f>
        <v>0</v>
      </c>
      <c r="W9" s="157"/>
      <c r="X9" s="157" t="s">
        <v>183</v>
      </c>
      <c r="Y9" s="147"/>
      <c r="Z9" s="147"/>
      <c r="AA9" s="147"/>
      <c r="AB9" s="147"/>
      <c r="AC9" s="147"/>
      <c r="AD9" s="147"/>
      <c r="AE9" s="147"/>
      <c r="AF9" s="147"/>
      <c r="AG9" s="147" t="s">
        <v>184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39" t="s">
        <v>185</v>
      </c>
      <c r="D10" s="240"/>
      <c r="E10" s="240"/>
      <c r="F10" s="240"/>
      <c r="G10" s="240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186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2" t="str">
        <f>C10</f>
        <v>Zaměření a vytýčení stávajících inženýrských sítí v místě stavby z hlediska jejich ochrany při provádění stavby.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241"/>
      <c r="D11" s="242"/>
      <c r="E11" s="242"/>
      <c r="F11" s="242"/>
      <c r="G11" s="242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187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65">
        <v>2</v>
      </c>
      <c r="B12" s="166" t="s">
        <v>188</v>
      </c>
      <c r="C12" s="175" t="s">
        <v>189</v>
      </c>
      <c r="D12" s="167" t="s">
        <v>180</v>
      </c>
      <c r="E12" s="168">
        <v>1</v>
      </c>
      <c r="F12" s="169"/>
      <c r="G12" s="170">
        <f>ROUND(E12*F12,2)</f>
        <v>0</v>
      </c>
      <c r="H12" s="169"/>
      <c r="I12" s="170">
        <f>ROUND(E12*H12,2)</f>
        <v>0</v>
      </c>
      <c r="J12" s="169"/>
      <c r="K12" s="170">
        <f>ROUND(E12*J12,2)</f>
        <v>0</v>
      </c>
      <c r="L12" s="170">
        <v>21</v>
      </c>
      <c r="M12" s="170">
        <f>G12*(1+L12/100)</f>
        <v>0</v>
      </c>
      <c r="N12" s="168">
        <v>0</v>
      </c>
      <c r="O12" s="168">
        <f>ROUND(E12*N12,2)</f>
        <v>0</v>
      </c>
      <c r="P12" s="168">
        <v>0</v>
      </c>
      <c r="Q12" s="168">
        <f>ROUND(E12*P12,2)</f>
        <v>0</v>
      </c>
      <c r="R12" s="170"/>
      <c r="S12" s="170" t="s">
        <v>181</v>
      </c>
      <c r="T12" s="171" t="s">
        <v>182</v>
      </c>
      <c r="U12" s="157">
        <v>0</v>
      </c>
      <c r="V12" s="157">
        <f>ROUND(E12*U12,2)</f>
        <v>0</v>
      </c>
      <c r="W12" s="157"/>
      <c r="X12" s="157" t="s">
        <v>183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184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33.75" outlineLevel="1" x14ac:dyDescent="0.2">
      <c r="A13" s="154"/>
      <c r="B13" s="155"/>
      <c r="C13" s="239" t="s">
        <v>190</v>
      </c>
      <c r="D13" s="240"/>
      <c r="E13" s="240"/>
      <c r="F13" s="240"/>
      <c r="G13" s="240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186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72" t="str">
        <f>C13</f>
        <v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41"/>
      <c r="D14" s="242"/>
      <c r="E14" s="242"/>
      <c r="F14" s="242"/>
      <c r="G14" s="242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187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65">
        <v>3</v>
      </c>
      <c r="B15" s="166" t="s">
        <v>191</v>
      </c>
      <c r="C15" s="175" t="s">
        <v>192</v>
      </c>
      <c r="D15" s="167" t="s">
        <v>180</v>
      </c>
      <c r="E15" s="168">
        <v>1</v>
      </c>
      <c r="F15" s="169"/>
      <c r="G15" s="170">
        <f>ROUND(E15*F15,2)</f>
        <v>0</v>
      </c>
      <c r="H15" s="169"/>
      <c r="I15" s="170">
        <f>ROUND(E15*H15,2)</f>
        <v>0</v>
      </c>
      <c r="J15" s="169"/>
      <c r="K15" s="170">
        <f>ROUND(E15*J15,2)</f>
        <v>0</v>
      </c>
      <c r="L15" s="170">
        <v>21</v>
      </c>
      <c r="M15" s="170">
        <f>G15*(1+L15/100)</f>
        <v>0</v>
      </c>
      <c r="N15" s="168">
        <v>0</v>
      </c>
      <c r="O15" s="168">
        <f>ROUND(E15*N15,2)</f>
        <v>0</v>
      </c>
      <c r="P15" s="168">
        <v>0</v>
      </c>
      <c r="Q15" s="168">
        <f>ROUND(E15*P15,2)</f>
        <v>0</v>
      </c>
      <c r="R15" s="170"/>
      <c r="S15" s="170" t="s">
        <v>181</v>
      </c>
      <c r="T15" s="171" t="s">
        <v>182</v>
      </c>
      <c r="U15" s="157">
        <v>0</v>
      </c>
      <c r="V15" s="157">
        <f>ROUND(E15*U15,2)</f>
        <v>0</v>
      </c>
      <c r="W15" s="157"/>
      <c r="X15" s="157" t="s">
        <v>183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184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33.75" outlineLevel="1" x14ac:dyDescent="0.2">
      <c r="A16" s="154"/>
      <c r="B16" s="155"/>
      <c r="C16" s="239" t="s">
        <v>193</v>
      </c>
      <c r="D16" s="240"/>
      <c r="E16" s="240"/>
      <c r="F16" s="240"/>
      <c r="G16" s="240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186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72" t="str">
        <f>C16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241"/>
      <c r="D17" s="242"/>
      <c r="E17" s="242"/>
      <c r="F17" s="242"/>
      <c r="G17" s="242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47"/>
      <c r="Z17" s="147"/>
      <c r="AA17" s="147"/>
      <c r="AB17" s="147"/>
      <c r="AC17" s="147"/>
      <c r="AD17" s="147"/>
      <c r="AE17" s="147"/>
      <c r="AF17" s="147"/>
      <c r="AG17" s="147" t="s">
        <v>187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65">
        <v>4</v>
      </c>
      <c r="B18" s="166" t="s">
        <v>194</v>
      </c>
      <c r="C18" s="175" t="s">
        <v>195</v>
      </c>
      <c r="D18" s="167" t="s">
        <v>180</v>
      </c>
      <c r="E18" s="168">
        <v>1</v>
      </c>
      <c r="F18" s="169"/>
      <c r="G18" s="170">
        <f>ROUND(E18*F18,2)</f>
        <v>0</v>
      </c>
      <c r="H18" s="169"/>
      <c r="I18" s="170">
        <f>ROUND(E18*H18,2)</f>
        <v>0</v>
      </c>
      <c r="J18" s="169"/>
      <c r="K18" s="170">
        <f>ROUND(E18*J18,2)</f>
        <v>0</v>
      </c>
      <c r="L18" s="170">
        <v>21</v>
      </c>
      <c r="M18" s="170">
        <f>G18*(1+L18/100)</f>
        <v>0</v>
      </c>
      <c r="N18" s="168">
        <v>0</v>
      </c>
      <c r="O18" s="168">
        <f>ROUND(E18*N18,2)</f>
        <v>0</v>
      </c>
      <c r="P18" s="168">
        <v>0</v>
      </c>
      <c r="Q18" s="168">
        <f>ROUND(E18*P18,2)</f>
        <v>0</v>
      </c>
      <c r="R18" s="170"/>
      <c r="S18" s="170" t="s">
        <v>181</v>
      </c>
      <c r="T18" s="171" t="s">
        <v>182</v>
      </c>
      <c r="U18" s="157">
        <v>0</v>
      </c>
      <c r="V18" s="157">
        <f>ROUND(E18*U18,2)</f>
        <v>0</v>
      </c>
      <c r="W18" s="157"/>
      <c r="X18" s="157" t="s">
        <v>183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184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54"/>
      <c r="B19" s="155"/>
      <c r="C19" s="239" t="s">
        <v>196</v>
      </c>
      <c r="D19" s="240"/>
      <c r="E19" s="240"/>
      <c r="F19" s="240"/>
      <c r="G19" s="240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186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72" t="str">
        <f>C19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41"/>
      <c r="D20" s="242"/>
      <c r="E20" s="242"/>
      <c r="F20" s="242"/>
      <c r="G20" s="242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187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x14ac:dyDescent="0.2">
      <c r="A21" s="159" t="s">
        <v>176</v>
      </c>
      <c r="B21" s="160" t="s">
        <v>148</v>
      </c>
      <c r="C21" s="174" t="s">
        <v>28</v>
      </c>
      <c r="D21" s="161"/>
      <c r="E21" s="162"/>
      <c r="F21" s="163"/>
      <c r="G21" s="163">
        <f>SUMIF(AG22:AG44,"&lt;&gt;NOR",G22:G44)</f>
        <v>0</v>
      </c>
      <c r="H21" s="163"/>
      <c r="I21" s="163">
        <f>SUM(I22:I44)</f>
        <v>0</v>
      </c>
      <c r="J21" s="163"/>
      <c r="K21" s="163">
        <f>SUM(K22:K44)</f>
        <v>0</v>
      </c>
      <c r="L21" s="163"/>
      <c r="M21" s="163">
        <f>SUM(M22:M44)</f>
        <v>0</v>
      </c>
      <c r="N21" s="162"/>
      <c r="O21" s="162">
        <f>SUM(O22:O44)</f>
        <v>0</v>
      </c>
      <c r="P21" s="162"/>
      <c r="Q21" s="162">
        <f>SUM(Q22:Q44)</f>
        <v>0</v>
      </c>
      <c r="R21" s="163"/>
      <c r="S21" s="163"/>
      <c r="T21" s="164"/>
      <c r="U21" s="158"/>
      <c r="V21" s="158">
        <f>SUM(V22:V44)</f>
        <v>0</v>
      </c>
      <c r="W21" s="158"/>
      <c r="X21" s="158"/>
      <c r="AG21" t="s">
        <v>177</v>
      </c>
    </row>
    <row r="22" spans="1:60" outlineLevel="1" x14ac:dyDescent="0.2">
      <c r="A22" s="165">
        <v>5</v>
      </c>
      <c r="B22" s="166" t="s">
        <v>197</v>
      </c>
      <c r="C22" s="175" t="s">
        <v>198</v>
      </c>
      <c r="D22" s="167" t="s">
        <v>199</v>
      </c>
      <c r="E22" s="168">
        <v>1</v>
      </c>
      <c r="F22" s="169"/>
      <c r="G22" s="170">
        <f>ROUND(E22*F22,2)</f>
        <v>0</v>
      </c>
      <c r="H22" s="169"/>
      <c r="I22" s="170">
        <f>ROUND(E22*H22,2)</f>
        <v>0</v>
      </c>
      <c r="J22" s="169"/>
      <c r="K22" s="170">
        <f>ROUND(E22*J22,2)</f>
        <v>0</v>
      </c>
      <c r="L22" s="170">
        <v>21</v>
      </c>
      <c r="M22" s="170">
        <f>G22*(1+L22/100)</f>
        <v>0</v>
      </c>
      <c r="N22" s="168">
        <v>0</v>
      </c>
      <c r="O22" s="168">
        <f>ROUND(E22*N22,2)</f>
        <v>0</v>
      </c>
      <c r="P22" s="168">
        <v>0</v>
      </c>
      <c r="Q22" s="168">
        <f>ROUND(E22*P22,2)</f>
        <v>0</v>
      </c>
      <c r="R22" s="170"/>
      <c r="S22" s="170" t="s">
        <v>181</v>
      </c>
      <c r="T22" s="171" t="s">
        <v>182</v>
      </c>
      <c r="U22" s="157">
        <v>0</v>
      </c>
      <c r="V22" s="157">
        <f>ROUND(E22*U22,2)</f>
        <v>0</v>
      </c>
      <c r="W22" s="157"/>
      <c r="X22" s="157" t="s">
        <v>183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184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39" t="s">
        <v>200</v>
      </c>
      <c r="D23" s="240"/>
      <c r="E23" s="240"/>
      <c r="F23" s="240"/>
      <c r="G23" s="240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186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41"/>
      <c r="D24" s="242"/>
      <c r="E24" s="242"/>
      <c r="F24" s="242"/>
      <c r="G24" s="242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187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65">
        <v>6</v>
      </c>
      <c r="B25" s="166" t="s">
        <v>201</v>
      </c>
      <c r="C25" s="175" t="s">
        <v>202</v>
      </c>
      <c r="D25" s="167" t="s">
        <v>180</v>
      </c>
      <c r="E25" s="168">
        <v>1</v>
      </c>
      <c r="F25" s="169"/>
      <c r="G25" s="170">
        <f>ROUND(E25*F25,2)</f>
        <v>0</v>
      </c>
      <c r="H25" s="169"/>
      <c r="I25" s="170">
        <f>ROUND(E25*H25,2)</f>
        <v>0</v>
      </c>
      <c r="J25" s="169"/>
      <c r="K25" s="170">
        <f>ROUND(E25*J25,2)</f>
        <v>0</v>
      </c>
      <c r="L25" s="170">
        <v>21</v>
      </c>
      <c r="M25" s="170">
        <f>G25*(1+L25/100)</f>
        <v>0</v>
      </c>
      <c r="N25" s="168">
        <v>0</v>
      </c>
      <c r="O25" s="168">
        <f>ROUND(E25*N25,2)</f>
        <v>0</v>
      </c>
      <c r="P25" s="168">
        <v>0</v>
      </c>
      <c r="Q25" s="168">
        <f>ROUND(E25*P25,2)</f>
        <v>0</v>
      </c>
      <c r="R25" s="170"/>
      <c r="S25" s="170" t="s">
        <v>181</v>
      </c>
      <c r="T25" s="171" t="s">
        <v>182</v>
      </c>
      <c r="U25" s="157">
        <v>0</v>
      </c>
      <c r="V25" s="157">
        <f>ROUND(E25*U25,2)</f>
        <v>0</v>
      </c>
      <c r="W25" s="157"/>
      <c r="X25" s="157" t="s">
        <v>183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184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54"/>
      <c r="B26" s="155"/>
      <c r="C26" s="239" t="s">
        <v>203</v>
      </c>
      <c r="D26" s="240"/>
      <c r="E26" s="240"/>
      <c r="F26" s="240"/>
      <c r="G26" s="240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186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72" t="str">
        <f>C26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241"/>
      <c r="D27" s="242"/>
      <c r="E27" s="242"/>
      <c r="F27" s="242"/>
      <c r="G27" s="242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47"/>
      <c r="Z27" s="147"/>
      <c r="AA27" s="147"/>
      <c r="AB27" s="147"/>
      <c r="AC27" s="147"/>
      <c r="AD27" s="147"/>
      <c r="AE27" s="147"/>
      <c r="AF27" s="147"/>
      <c r="AG27" s="147" t="s">
        <v>187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65">
        <v>7</v>
      </c>
      <c r="B28" s="166" t="s">
        <v>204</v>
      </c>
      <c r="C28" s="175" t="s">
        <v>205</v>
      </c>
      <c r="D28" s="167" t="s">
        <v>199</v>
      </c>
      <c r="E28" s="168">
        <v>1</v>
      </c>
      <c r="F28" s="169"/>
      <c r="G28" s="170">
        <f>ROUND(E28*F28,2)</f>
        <v>0</v>
      </c>
      <c r="H28" s="169"/>
      <c r="I28" s="170">
        <f>ROUND(E28*H28,2)</f>
        <v>0</v>
      </c>
      <c r="J28" s="169"/>
      <c r="K28" s="170">
        <f>ROUND(E28*J28,2)</f>
        <v>0</v>
      </c>
      <c r="L28" s="170">
        <v>21</v>
      </c>
      <c r="M28" s="170">
        <f>G28*(1+L28/100)</f>
        <v>0</v>
      </c>
      <c r="N28" s="168">
        <v>0</v>
      </c>
      <c r="O28" s="168">
        <f>ROUND(E28*N28,2)</f>
        <v>0</v>
      </c>
      <c r="P28" s="168">
        <v>0</v>
      </c>
      <c r="Q28" s="168">
        <f>ROUND(E28*P28,2)</f>
        <v>0</v>
      </c>
      <c r="R28" s="170"/>
      <c r="S28" s="170" t="s">
        <v>181</v>
      </c>
      <c r="T28" s="171" t="s">
        <v>182</v>
      </c>
      <c r="U28" s="157">
        <v>0</v>
      </c>
      <c r="V28" s="157">
        <f>ROUND(E28*U28,2)</f>
        <v>0</v>
      </c>
      <c r="W28" s="157"/>
      <c r="X28" s="157" t="s">
        <v>183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184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33.75" outlineLevel="1" x14ac:dyDescent="0.2">
      <c r="A29" s="154"/>
      <c r="B29" s="155"/>
      <c r="C29" s="239" t="s">
        <v>206</v>
      </c>
      <c r="D29" s="240"/>
      <c r="E29" s="240"/>
      <c r="F29" s="240"/>
      <c r="G29" s="240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186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72" t="str">
        <f>C29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41"/>
      <c r="D30" s="242"/>
      <c r="E30" s="242"/>
      <c r="F30" s="242"/>
      <c r="G30" s="242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187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65">
        <v>8</v>
      </c>
      <c r="B31" s="166" t="s">
        <v>207</v>
      </c>
      <c r="C31" s="175" t="s">
        <v>208</v>
      </c>
      <c r="D31" s="167" t="s">
        <v>180</v>
      </c>
      <c r="E31" s="168">
        <v>1</v>
      </c>
      <c r="F31" s="169"/>
      <c r="G31" s="170">
        <f>ROUND(E31*F31,2)</f>
        <v>0</v>
      </c>
      <c r="H31" s="169"/>
      <c r="I31" s="170">
        <f>ROUND(E31*H31,2)</f>
        <v>0</v>
      </c>
      <c r="J31" s="169"/>
      <c r="K31" s="170">
        <f>ROUND(E31*J31,2)</f>
        <v>0</v>
      </c>
      <c r="L31" s="170">
        <v>21</v>
      </c>
      <c r="M31" s="170">
        <f>G31*(1+L31/100)</f>
        <v>0</v>
      </c>
      <c r="N31" s="168">
        <v>0</v>
      </c>
      <c r="O31" s="168">
        <f>ROUND(E31*N31,2)</f>
        <v>0</v>
      </c>
      <c r="P31" s="168">
        <v>0</v>
      </c>
      <c r="Q31" s="168">
        <f>ROUND(E31*P31,2)</f>
        <v>0</v>
      </c>
      <c r="R31" s="170"/>
      <c r="S31" s="170" t="s">
        <v>181</v>
      </c>
      <c r="T31" s="171" t="s">
        <v>182</v>
      </c>
      <c r="U31" s="157">
        <v>0</v>
      </c>
      <c r="V31" s="157">
        <f>ROUND(E31*U31,2)</f>
        <v>0</v>
      </c>
      <c r="W31" s="157"/>
      <c r="X31" s="157" t="s">
        <v>183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184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45" outlineLevel="1" x14ac:dyDescent="0.2">
      <c r="A32" s="154"/>
      <c r="B32" s="155"/>
      <c r="C32" s="239" t="s">
        <v>209</v>
      </c>
      <c r="D32" s="240"/>
      <c r="E32" s="240"/>
      <c r="F32" s="240"/>
      <c r="G32" s="240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186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72" t="str">
        <f>C32</f>
        <v>Náklady na ochranu a nepřetržitou ostrahu ( 24hod denně )  staveniště před vstupem nepovolaných osob, včetně příslušného značení, náklady na oplocení staveniště či na jeho osvětlení, náklady na zabezpečení výkopů, náklady na vypracování potřebné dokumentace pro provoz staveniště z hlediska požární ochrany (požární řád a poplachová směrnice) a z hlediska provozu staveniště (provozně dopravní řád). Zabezpečení výkopů - ohrazení, osvětlení )</v>
      </c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241"/>
      <c r="D33" s="242"/>
      <c r="E33" s="242"/>
      <c r="F33" s="242"/>
      <c r="G33" s="242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187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65">
        <v>9</v>
      </c>
      <c r="B34" s="166" t="s">
        <v>210</v>
      </c>
      <c r="C34" s="175" t="s">
        <v>211</v>
      </c>
      <c r="D34" s="167" t="s">
        <v>180</v>
      </c>
      <c r="E34" s="168">
        <v>1</v>
      </c>
      <c r="F34" s="169"/>
      <c r="G34" s="170">
        <f>ROUND(E34*F34,2)</f>
        <v>0</v>
      </c>
      <c r="H34" s="169"/>
      <c r="I34" s="170">
        <f>ROUND(E34*H34,2)</f>
        <v>0</v>
      </c>
      <c r="J34" s="169"/>
      <c r="K34" s="170">
        <f>ROUND(E34*J34,2)</f>
        <v>0</v>
      </c>
      <c r="L34" s="170">
        <v>21</v>
      </c>
      <c r="M34" s="170">
        <f>G34*(1+L34/100)</f>
        <v>0</v>
      </c>
      <c r="N34" s="168">
        <v>0</v>
      </c>
      <c r="O34" s="168">
        <f>ROUND(E34*N34,2)</f>
        <v>0</v>
      </c>
      <c r="P34" s="168">
        <v>0</v>
      </c>
      <c r="Q34" s="168">
        <f>ROUND(E34*P34,2)</f>
        <v>0</v>
      </c>
      <c r="R34" s="170"/>
      <c r="S34" s="170" t="s">
        <v>181</v>
      </c>
      <c r="T34" s="171" t="s">
        <v>182</v>
      </c>
      <c r="U34" s="157">
        <v>0</v>
      </c>
      <c r="V34" s="157">
        <f>ROUND(E34*U34,2)</f>
        <v>0</v>
      </c>
      <c r="W34" s="157"/>
      <c r="X34" s="157" t="s">
        <v>183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184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39" t="s">
        <v>212</v>
      </c>
      <c r="D35" s="240"/>
      <c r="E35" s="240"/>
      <c r="F35" s="240"/>
      <c r="G35" s="240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186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72" t="str">
        <f>C35</f>
        <v>Náklady na vyhotovení dokumentace skutečného provedení stavby a její předání objednateli v požadované formě a požadovaném počtu.</v>
      </c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41"/>
      <c r="D36" s="242"/>
      <c r="E36" s="242"/>
      <c r="F36" s="242"/>
      <c r="G36" s="242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187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65">
        <v>10</v>
      </c>
      <c r="B37" s="166" t="s">
        <v>213</v>
      </c>
      <c r="C37" s="175" t="s">
        <v>214</v>
      </c>
      <c r="D37" s="167" t="s">
        <v>180</v>
      </c>
      <c r="E37" s="168">
        <v>1</v>
      </c>
      <c r="F37" s="169"/>
      <c r="G37" s="170">
        <f>ROUND(E37*F37,2)</f>
        <v>0</v>
      </c>
      <c r="H37" s="169"/>
      <c r="I37" s="170">
        <f>ROUND(E37*H37,2)</f>
        <v>0</v>
      </c>
      <c r="J37" s="169"/>
      <c r="K37" s="170">
        <f>ROUND(E37*J37,2)</f>
        <v>0</v>
      </c>
      <c r="L37" s="170">
        <v>21</v>
      </c>
      <c r="M37" s="170">
        <f>G37*(1+L37/100)</f>
        <v>0</v>
      </c>
      <c r="N37" s="168">
        <v>0</v>
      </c>
      <c r="O37" s="168">
        <f>ROUND(E37*N37,2)</f>
        <v>0</v>
      </c>
      <c r="P37" s="168">
        <v>0</v>
      </c>
      <c r="Q37" s="168">
        <f>ROUND(E37*P37,2)</f>
        <v>0</v>
      </c>
      <c r="R37" s="170"/>
      <c r="S37" s="170" t="s">
        <v>215</v>
      </c>
      <c r="T37" s="171" t="s">
        <v>182</v>
      </c>
      <c r="U37" s="157">
        <v>0</v>
      </c>
      <c r="V37" s="157">
        <f>ROUND(E37*U37,2)</f>
        <v>0</v>
      </c>
      <c r="W37" s="157"/>
      <c r="X37" s="157" t="s">
        <v>183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184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37"/>
      <c r="D38" s="238"/>
      <c r="E38" s="238"/>
      <c r="F38" s="238"/>
      <c r="G38" s="238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187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65">
        <v>11</v>
      </c>
      <c r="B39" s="166" t="s">
        <v>216</v>
      </c>
      <c r="C39" s="175" t="s">
        <v>217</v>
      </c>
      <c r="D39" s="167" t="s">
        <v>180</v>
      </c>
      <c r="E39" s="168">
        <v>1</v>
      </c>
      <c r="F39" s="169"/>
      <c r="G39" s="170">
        <f>ROUND(E39*F39,2)</f>
        <v>0</v>
      </c>
      <c r="H39" s="169"/>
      <c r="I39" s="170">
        <f>ROUND(E39*H39,2)</f>
        <v>0</v>
      </c>
      <c r="J39" s="169"/>
      <c r="K39" s="170">
        <f>ROUND(E39*J39,2)</f>
        <v>0</v>
      </c>
      <c r="L39" s="170">
        <v>21</v>
      </c>
      <c r="M39" s="170">
        <f>G39*(1+L39/100)</f>
        <v>0</v>
      </c>
      <c r="N39" s="168">
        <v>0</v>
      </c>
      <c r="O39" s="168">
        <f>ROUND(E39*N39,2)</f>
        <v>0</v>
      </c>
      <c r="P39" s="168">
        <v>0</v>
      </c>
      <c r="Q39" s="168">
        <f>ROUND(E39*P39,2)</f>
        <v>0</v>
      </c>
      <c r="R39" s="170"/>
      <c r="S39" s="170" t="s">
        <v>215</v>
      </c>
      <c r="T39" s="171" t="s">
        <v>182</v>
      </c>
      <c r="U39" s="157">
        <v>0</v>
      </c>
      <c r="V39" s="157">
        <f>ROUND(E39*U39,2)</f>
        <v>0</v>
      </c>
      <c r="W39" s="157"/>
      <c r="X39" s="157" t="s">
        <v>183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184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237"/>
      <c r="D40" s="238"/>
      <c r="E40" s="238"/>
      <c r="F40" s="238"/>
      <c r="G40" s="238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187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65">
        <v>12</v>
      </c>
      <c r="B41" s="166" t="s">
        <v>218</v>
      </c>
      <c r="C41" s="175" t="s">
        <v>219</v>
      </c>
      <c r="D41" s="167" t="s">
        <v>220</v>
      </c>
      <c r="E41" s="168">
        <v>12</v>
      </c>
      <c r="F41" s="169"/>
      <c r="G41" s="170">
        <f>ROUND(E41*F41,2)</f>
        <v>0</v>
      </c>
      <c r="H41" s="169"/>
      <c r="I41" s="170">
        <f>ROUND(E41*H41,2)</f>
        <v>0</v>
      </c>
      <c r="J41" s="169"/>
      <c r="K41" s="170">
        <f>ROUND(E41*J41,2)</f>
        <v>0</v>
      </c>
      <c r="L41" s="170">
        <v>21</v>
      </c>
      <c r="M41" s="170">
        <f>G41*(1+L41/100)</f>
        <v>0</v>
      </c>
      <c r="N41" s="168">
        <v>0</v>
      </c>
      <c r="O41" s="168">
        <f>ROUND(E41*N41,2)</f>
        <v>0</v>
      </c>
      <c r="P41" s="168">
        <v>0</v>
      </c>
      <c r="Q41" s="168">
        <f>ROUND(E41*P41,2)</f>
        <v>0</v>
      </c>
      <c r="R41" s="170"/>
      <c r="S41" s="170" t="s">
        <v>215</v>
      </c>
      <c r="T41" s="171" t="s">
        <v>182</v>
      </c>
      <c r="U41" s="157">
        <v>0</v>
      </c>
      <c r="V41" s="157">
        <f>ROUND(E41*U41,2)</f>
        <v>0</v>
      </c>
      <c r="W41" s="157"/>
      <c r="X41" s="157" t="s">
        <v>183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184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237"/>
      <c r="D42" s="238"/>
      <c r="E42" s="238"/>
      <c r="F42" s="238"/>
      <c r="G42" s="238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187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1" x14ac:dyDescent="0.2">
      <c r="A43" s="165">
        <v>13</v>
      </c>
      <c r="B43" s="166" t="s">
        <v>221</v>
      </c>
      <c r="C43" s="175" t="s">
        <v>222</v>
      </c>
      <c r="D43" s="167" t="s">
        <v>180</v>
      </c>
      <c r="E43" s="168">
        <v>1</v>
      </c>
      <c r="F43" s="169"/>
      <c r="G43" s="170">
        <f>ROUND(E43*F43,2)</f>
        <v>0</v>
      </c>
      <c r="H43" s="169"/>
      <c r="I43" s="170">
        <f>ROUND(E43*H43,2)</f>
        <v>0</v>
      </c>
      <c r="J43" s="169"/>
      <c r="K43" s="170">
        <f>ROUND(E43*J43,2)</f>
        <v>0</v>
      </c>
      <c r="L43" s="170">
        <v>21</v>
      </c>
      <c r="M43" s="170">
        <f>G43*(1+L43/100)</f>
        <v>0</v>
      </c>
      <c r="N43" s="168">
        <v>0</v>
      </c>
      <c r="O43" s="168">
        <f>ROUND(E43*N43,2)</f>
        <v>0</v>
      </c>
      <c r="P43" s="168">
        <v>0</v>
      </c>
      <c r="Q43" s="168">
        <f>ROUND(E43*P43,2)</f>
        <v>0</v>
      </c>
      <c r="R43" s="170"/>
      <c r="S43" s="170" t="s">
        <v>215</v>
      </c>
      <c r="T43" s="171" t="s">
        <v>182</v>
      </c>
      <c r="U43" s="157">
        <v>0</v>
      </c>
      <c r="V43" s="157">
        <f>ROUND(E43*U43,2)</f>
        <v>0</v>
      </c>
      <c r="W43" s="157"/>
      <c r="X43" s="157" t="s">
        <v>183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184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37"/>
      <c r="D44" s="238"/>
      <c r="E44" s="238"/>
      <c r="F44" s="238"/>
      <c r="G44" s="238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47"/>
      <c r="Z44" s="147"/>
      <c r="AA44" s="147"/>
      <c r="AB44" s="147"/>
      <c r="AC44" s="147"/>
      <c r="AD44" s="147"/>
      <c r="AE44" s="147"/>
      <c r="AF44" s="147"/>
      <c r="AG44" s="147" t="s">
        <v>187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x14ac:dyDescent="0.2">
      <c r="A45" s="3"/>
      <c r="B45" s="4"/>
      <c r="C45" s="176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AE45">
        <v>15</v>
      </c>
      <c r="AF45">
        <v>21</v>
      </c>
      <c r="AG45" t="s">
        <v>163</v>
      </c>
    </row>
    <row r="46" spans="1:60" x14ac:dyDescent="0.2">
      <c r="A46" s="150"/>
      <c r="B46" s="151" t="s">
        <v>29</v>
      </c>
      <c r="C46" s="177"/>
      <c r="D46" s="152"/>
      <c r="E46" s="153"/>
      <c r="F46" s="153"/>
      <c r="G46" s="173">
        <f>G8+G21</f>
        <v>0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AE46">
        <f>SUMIF(L7:L44,AE45,G7:G44)</f>
        <v>0</v>
      </c>
      <c r="AF46">
        <f>SUMIF(L7:L44,AF45,G7:G44)</f>
        <v>0</v>
      </c>
      <c r="AG46" t="s">
        <v>223</v>
      </c>
    </row>
    <row r="47" spans="1:60" x14ac:dyDescent="0.2">
      <c r="C47" s="178"/>
      <c r="D47" s="10"/>
      <c r="AG47" t="s">
        <v>224</v>
      </c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998" sheet="1"/>
  <mergeCells count="26">
    <mergeCell ref="C11:G11"/>
    <mergeCell ref="A1:G1"/>
    <mergeCell ref="C2:G2"/>
    <mergeCell ref="C3:G3"/>
    <mergeCell ref="C4:G4"/>
    <mergeCell ref="C10:G10"/>
    <mergeCell ref="C30:G30"/>
    <mergeCell ref="C13:G13"/>
    <mergeCell ref="C14:G14"/>
    <mergeCell ref="C16:G16"/>
    <mergeCell ref="C17:G17"/>
    <mergeCell ref="C19:G19"/>
    <mergeCell ref="C20:G20"/>
    <mergeCell ref="C23:G23"/>
    <mergeCell ref="C24:G24"/>
    <mergeCell ref="C26:G26"/>
    <mergeCell ref="C27:G27"/>
    <mergeCell ref="C29:G29"/>
    <mergeCell ref="C42:G42"/>
    <mergeCell ref="C44:G44"/>
    <mergeCell ref="C32:G32"/>
    <mergeCell ref="C33:G33"/>
    <mergeCell ref="C35:G35"/>
    <mergeCell ref="C36:G36"/>
    <mergeCell ref="C38:G38"/>
    <mergeCell ref="C40:G4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5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3" t="s">
        <v>225</v>
      </c>
      <c r="B1" s="243"/>
      <c r="C1" s="243"/>
      <c r="D1" s="243"/>
      <c r="E1" s="243"/>
      <c r="F1" s="243"/>
      <c r="G1" s="243"/>
      <c r="AG1" t="s">
        <v>150</v>
      </c>
    </row>
    <row r="2" spans="1:60" ht="24.95" customHeight="1" x14ac:dyDescent="0.2">
      <c r="A2" s="139" t="s">
        <v>7</v>
      </c>
      <c r="B2" s="49" t="s">
        <v>41</v>
      </c>
      <c r="C2" s="244" t="s">
        <v>42</v>
      </c>
      <c r="D2" s="245"/>
      <c r="E2" s="245"/>
      <c r="F2" s="245"/>
      <c r="G2" s="246"/>
      <c r="AG2" t="s">
        <v>151</v>
      </c>
    </row>
    <row r="3" spans="1:60" ht="24.95" customHeight="1" x14ac:dyDescent="0.2">
      <c r="A3" s="139" t="s">
        <v>8</v>
      </c>
      <c r="B3" s="49" t="s">
        <v>48</v>
      </c>
      <c r="C3" s="244" t="s">
        <v>49</v>
      </c>
      <c r="D3" s="245"/>
      <c r="E3" s="245"/>
      <c r="F3" s="245"/>
      <c r="G3" s="246"/>
      <c r="AC3" s="121" t="s">
        <v>151</v>
      </c>
      <c r="AG3" t="s">
        <v>153</v>
      </c>
    </row>
    <row r="4" spans="1:60" ht="24.95" customHeight="1" x14ac:dyDescent="0.2">
      <c r="A4" s="140" t="s">
        <v>9</v>
      </c>
      <c r="B4" s="141" t="s">
        <v>50</v>
      </c>
      <c r="C4" s="247" t="s">
        <v>51</v>
      </c>
      <c r="D4" s="248"/>
      <c r="E4" s="248"/>
      <c r="F4" s="248"/>
      <c r="G4" s="249"/>
      <c r="AG4" t="s">
        <v>154</v>
      </c>
    </row>
    <row r="5" spans="1:60" x14ac:dyDescent="0.2">
      <c r="D5" s="10"/>
    </row>
    <row r="6" spans="1:60" ht="38.25" x14ac:dyDescent="0.2">
      <c r="A6" s="143" t="s">
        <v>155</v>
      </c>
      <c r="B6" s="145" t="s">
        <v>156</v>
      </c>
      <c r="C6" s="145" t="s">
        <v>157</v>
      </c>
      <c r="D6" s="144" t="s">
        <v>158</v>
      </c>
      <c r="E6" s="143" t="s">
        <v>159</v>
      </c>
      <c r="F6" s="142" t="s">
        <v>160</v>
      </c>
      <c r="G6" s="143" t="s">
        <v>29</v>
      </c>
      <c r="H6" s="146" t="s">
        <v>30</v>
      </c>
      <c r="I6" s="146" t="s">
        <v>161</v>
      </c>
      <c r="J6" s="146" t="s">
        <v>31</v>
      </c>
      <c r="K6" s="146" t="s">
        <v>162</v>
      </c>
      <c r="L6" s="146" t="s">
        <v>163</v>
      </c>
      <c r="M6" s="146" t="s">
        <v>164</v>
      </c>
      <c r="N6" s="146" t="s">
        <v>165</v>
      </c>
      <c r="O6" s="146" t="s">
        <v>166</v>
      </c>
      <c r="P6" s="146" t="s">
        <v>167</v>
      </c>
      <c r="Q6" s="146" t="s">
        <v>168</v>
      </c>
      <c r="R6" s="146" t="s">
        <v>169</v>
      </c>
      <c r="S6" s="146" t="s">
        <v>170</v>
      </c>
      <c r="T6" s="146" t="s">
        <v>171</v>
      </c>
      <c r="U6" s="146" t="s">
        <v>172</v>
      </c>
      <c r="V6" s="146" t="s">
        <v>173</v>
      </c>
      <c r="W6" s="146" t="s">
        <v>174</v>
      </c>
      <c r="X6" s="146" t="s">
        <v>175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59" t="s">
        <v>176</v>
      </c>
      <c r="B8" s="160" t="s">
        <v>45</v>
      </c>
      <c r="C8" s="174" t="s">
        <v>89</v>
      </c>
      <c r="D8" s="161"/>
      <c r="E8" s="162"/>
      <c r="F8" s="163"/>
      <c r="G8" s="163">
        <f>SUMIF(AG9:AG26,"&lt;&gt;NOR",G9:G26)</f>
        <v>0</v>
      </c>
      <c r="H8" s="163"/>
      <c r="I8" s="163">
        <f>SUM(I9:I26)</f>
        <v>0</v>
      </c>
      <c r="J8" s="163"/>
      <c r="K8" s="163">
        <f>SUM(K9:K26)</f>
        <v>0</v>
      </c>
      <c r="L8" s="163"/>
      <c r="M8" s="163">
        <f>SUM(M9:M26)</f>
        <v>0</v>
      </c>
      <c r="N8" s="162"/>
      <c r="O8" s="162">
        <f>SUM(O9:O26)</f>
        <v>0</v>
      </c>
      <c r="P8" s="162"/>
      <c r="Q8" s="162">
        <f>SUM(Q9:Q26)</f>
        <v>0</v>
      </c>
      <c r="R8" s="163"/>
      <c r="S8" s="163"/>
      <c r="T8" s="164"/>
      <c r="U8" s="158"/>
      <c r="V8" s="158">
        <f>SUM(V9:V26)</f>
        <v>0</v>
      </c>
      <c r="W8" s="158"/>
      <c r="X8" s="158"/>
      <c r="AG8" t="s">
        <v>177</v>
      </c>
    </row>
    <row r="9" spans="1:60" outlineLevel="1" x14ac:dyDescent="0.2">
      <c r="A9" s="165">
        <v>1</v>
      </c>
      <c r="B9" s="166" t="s">
        <v>45</v>
      </c>
      <c r="C9" s="175" t="s">
        <v>226</v>
      </c>
      <c r="D9" s="167"/>
      <c r="E9" s="168">
        <v>0</v>
      </c>
      <c r="F9" s="169"/>
      <c r="G9" s="170">
        <f>ROUND(E9*F9,2)</f>
        <v>0</v>
      </c>
      <c r="H9" s="169"/>
      <c r="I9" s="170">
        <f>ROUND(E9*H9,2)</f>
        <v>0</v>
      </c>
      <c r="J9" s="169"/>
      <c r="K9" s="170">
        <f>ROUND(E9*J9,2)</f>
        <v>0</v>
      </c>
      <c r="L9" s="170">
        <v>21</v>
      </c>
      <c r="M9" s="170">
        <f>G9*(1+L9/100)</f>
        <v>0</v>
      </c>
      <c r="N9" s="168">
        <v>0</v>
      </c>
      <c r="O9" s="168">
        <f>ROUND(E9*N9,2)</f>
        <v>0</v>
      </c>
      <c r="P9" s="168">
        <v>0</v>
      </c>
      <c r="Q9" s="168">
        <f>ROUND(E9*P9,2)</f>
        <v>0</v>
      </c>
      <c r="R9" s="170"/>
      <c r="S9" s="170" t="s">
        <v>215</v>
      </c>
      <c r="T9" s="171" t="s">
        <v>182</v>
      </c>
      <c r="U9" s="157">
        <v>0</v>
      </c>
      <c r="V9" s="157">
        <f>ROUND(E9*U9,2)</f>
        <v>0</v>
      </c>
      <c r="W9" s="157"/>
      <c r="X9" s="157" t="s">
        <v>227</v>
      </c>
      <c r="Y9" s="147"/>
      <c r="Z9" s="147"/>
      <c r="AA9" s="147"/>
      <c r="AB9" s="147"/>
      <c r="AC9" s="147"/>
      <c r="AD9" s="147"/>
      <c r="AE9" s="147"/>
      <c r="AF9" s="147"/>
      <c r="AG9" s="147" t="s">
        <v>228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45" outlineLevel="1" x14ac:dyDescent="0.2">
      <c r="A10" s="154"/>
      <c r="B10" s="155"/>
      <c r="C10" s="181" t="s">
        <v>229</v>
      </c>
      <c r="D10" s="179"/>
      <c r="E10" s="180"/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230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81" t="s">
        <v>231</v>
      </c>
      <c r="D11" s="179"/>
      <c r="E11" s="180"/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230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54"/>
      <c r="B12" s="155"/>
      <c r="C12" s="181" t="s">
        <v>232</v>
      </c>
      <c r="D12" s="179"/>
      <c r="E12" s="180"/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230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33.75" outlineLevel="1" x14ac:dyDescent="0.2">
      <c r="A13" s="154"/>
      <c r="B13" s="155"/>
      <c r="C13" s="181" t="s">
        <v>233</v>
      </c>
      <c r="D13" s="179"/>
      <c r="E13" s="180"/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230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1" x14ac:dyDescent="0.2">
      <c r="A14" s="154"/>
      <c r="B14" s="155"/>
      <c r="C14" s="181" t="s">
        <v>234</v>
      </c>
      <c r="D14" s="179"/>
      <c r="E14" s="180"/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230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 x14ac:dyDescent="0.2">
      <c r="A15" s="154"/>
      <c r="B15" s="155"/>
      <c r="C15" s="181" t="s">
        <v>235</v>
      </c>
      <c r="D15" s="179"/>
      <c r="E15" s="180"/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230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33.75" outlineLevel="1" x14ac:dyDescent="0.2">
      <c r="A16" s="154"/>
      <c r="B16" s="155"/>
      <c r="C16" s="181" t="s">
        <v>236</v>
      </c>
      <c r="D16" s="179"/>
      <c r="E16" s="180"/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230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54"/>
      <c r="B17" s="155"/>
      <c r="C17" s="181" t="s">
        <v>237</v>
      </c>
      <c r="D17" s="179"/>
      <c r="E17" s="180"/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47"/>
      <c r="Z17" s="147"/>
      <c r="AA17" s="147"/>
      <c r="AB17" s="147"/>
      <c r="AC17" s="147"/>
      <c r="AD17" s="147"/>
      <c r="AE17" s="147"/>
      <c r="AF17" s="147"/>
      <c r="AG17" s="147" t="s">
        <v>230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54"/>
      <c r="B18" s="155"/>
      <c r="C18" s="181" t="s">
        <v>238</v>
      </c>
      <c r="D18" s="179"/>
      <c r="E18" s="180"/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230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33.75" outlineLevel="1" x14ac:dyDescent="0.2">
      <c r="A19" s="154"/>
      <c r="B19" s="155"/>
      <c r="C19" s="181" t="s">
        <v>239</v>
      </c>
      <c r="D19" s="179"/>
      <c r="E19" s="180"/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230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45" outlineLevel="1" x14ac:dyDescent="0.2">
      <c r="A20" s="154"/>
      <c r="B20" s="155"/>
      <c r="C20" s="181" t="s">
        <v>240</v>
      </c>
      <c r="D20" s="179"/>
      <c r="E20" s="180"/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230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181" t="s">
        <v>241</v>
      </c>
      <c r="D21" s="179"/>
      <c r="E21" s="180"/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230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1" x14ac:dyDescent="0.2">
      <c r="A22" s="154"/>
      <c r="B22" s="155"/>
      <c r="C22" s="181" t="s">
        <v>242</v>
      </c>
      <c r="D22" s="179"/>
      <c r="E22" s="180"/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230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181" t="s">
        <v>243</v>
      </c>
      <c r="D23" s="179"/>
      <c r="E23" s="180"/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230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181" t="s">
        <v>244</v>
      </c>
      <c r="D24" s="179"/>
      <c r="E24" s="180"/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230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1" x14ac:dyDescent="0.2">
      <c r="A25" s="154"/>
      <c r="B25" s="155"/>
      <c r="C25" s="181" t="s">
        <v>245</v>
      </c>
      <c r="D25" s="179"/>
      <c r="E25" s="180"/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230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41"/>
      <c r="D26" s="242"/>
      <c r="E26" s="242"/>
      <c r="F26" s="242"/>
      <c r="G26" s="242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187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">
      <c r="A27" s="159" t="s">
        <v>176</v>
      </c>
      <c r="B27" s="160" t="s">
        <v>90</v>
      </c>
      <c r="C27" s="174" t="s">
        <v>91</v>
      </c>
      <c r="D27" s="161"/>
      <c r="E27" s="162"/>
      <c r="F27" s="163"/>
      <c r="G27" s="163">
        <f>SUMIF(AG28:AG102,"&lt;&gt;NOR",G28:G102)</f>
        <v>0</v>
      </c>
      <c r="H27" s="163"/>
      <c r="I27" s="163">
        <f>SUM(I28:I102)</f>
        <v>0</v>
      </c>
      <c r="J27" s="163"/>
      <c r="K27" s="163">
        <f>SUM(K28:K102)</f>
        <v>0</v>
      </c>
      <c r="L27" s="163"/>
      <c r="M27" s="163">
        <f>SUM(M28:M102)</f>
        <v>0</v>
      </c>
      <c r="N27" s="162"/>
      <c r="O27" s="162">
        <f>SUM(O28:O102)</f>
        <v>26.26</v>
      </c>
      <c r="P27" s="162"/>
      <c r="Q27" s="162">
        <f>SUM(Q28:Q102)</f>
        <v>570.51</v>
      </c>
      <c r="R27" s="163"/>
      <c r="S27" s="163"/>
      <c r="T27" s="164"/>
      <c r="U27" s="158"/>
      <c r="V27" s="158">
        <f>SUM(V28:V102)</f>
        <v>860.36999999999989</v>
      </c>
      <c r="W27" s="158"/>
      <c r="X27" s="158"/>
      <c r="AG27" t="s">
        <v>177</v>
      </c>
    </row>
    <row r="28" spans="1:60" ht="22.5" outlineLevel="1" x14ac:dyDescent="0.2">
      <c r="A28" s="165">
        <v>2</v>
      </c>
      <c r="B28" s="166" t="s">
        <v>246</v>
      </c>
      <c r="C28" s="175" t="s">
        <v>247</v>
      </c>
      <c r="D28" s="167" t="s">
        <v>248</v>
      </c>
      <c r="E28" s="168">
        <v>45</v>
      </c>
      <c r="F28" s="169"/>
      <c r="G28" s="170">
        <f>ROUND(E28*F28,2)</f>
        <v>0</v>
      </c>
      <c r="H28" s="169"/>
      <c r="I28" s="170">
        <f>ROUND(E28*H28,2)</f>
        <v>0</v>
      </c>
      <c r="J28" s="169"/>
      <c r="K28" s="170">
        <f>ROUND(E28*J28,2)</f>
        <v>0</v>
      </c>
      <c r="L28" s="170">
        <v>21</v>
      </c>
      <c r="M28" s="170">
        <f>G28*(1+L28/100)</f>
        <v>0</v>
      </c>
      <c r="N28" s="168">
        <v>0</v>
      </c>
      <c r="O28" s="168">
        <f>ROUND(E28*N28,2)</f>
        <v>0</v>
      </c>
      <c r="P28" s="168">
        <v>0.13800000000000001</v>
      </c>
      <c r="Q28" s="168">
        <f>ROUND(E28*P28,2)</f>
        <v>6.21</v>
      </c>
      <c r="R28" s="170" t="s">
        <v>249</v>
      </c>
      <c r="S28" s="170" t="s">
        <v>181</v>
      </c>
      <c r="T28" s="171" t="s">
        <v>250</v>
      </c>
      <c r="U28" s="157">
        <v>0.16</v>
      </c>
      <c r="V28" s="157">
        <f>ROUND(E28*U28,2)</f>
        <v>7.2</v>
      </c>
      <c r="W28" s="157"/>
      <c r="X28" s="157" t="s">
        <v>227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228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52" t="s">
        <v>251</v>
      </c>
      <c r="D29" s="253"/>
      <c r="E29" s="253"/>
      <c r="F29" s="253"/>
      <c r="G29" s="253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252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181" t="s">
        <v>253</v>
      </c>
      <c r="D30" s="179"/>
      <c r="E30" s="180"/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230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181" t="s">
        <v>254</v>
      </c>
      <c r="D31" s="179"/>
      <c r="E31" s="180">
        <v>40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47"/>
      <c r="Z31" s="147"/>
      <c r="AA31" s="147"/>
      <c r="AB31" s="147"/>
      <c r="AC31" s="147"/>
      <c r="AD31" s="147"/>
      <c r="AE31" s="147"/>
      <c r="AF31" s="147"/>
      <c r="AG31" s="147" t="s">
        <v>230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181" t="s">
        <v>255</v>
      </c>
      <c r="D32" s="179"/>
      <c r="E32" s="180">
        <v>5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230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241"/>
      <c r="D33" s="242"/>
      <c r="E33" s="242"/>
      <c r="F33" s="242"/>
      <c r="G33" s="242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187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1" x14ac:dyDescent="0.2">
      <c r="A34" s="165">
        <v>3</v>
      </c>
      <c r="B34" s="166" t="s">
        <v>256</v>
      </c>
      <c r="C34" s="175" t="s">
        <v>257</v>
      </c>
      <c r="D34" s="167" t="s">
        <v>248</v>
      </c>
      <c r="E34" s="168">
        <v>184</v>
      </c>
      <c r="F34" s="169"/>
      <c r="G34" s="170">
        <f>ROUND(E34*F34,2)</f>
        <v>0</v>
      </c>
      <c r="H34" s="169"/>
      <c r="I34" s="170">
        <f>ROUND(E34*H34,2)</f>
        <v>0</v>
      </c>
      <c r="J34" s="169"/>
      <c r="K34" s="170">
        <f>ROUND(E34*J34,2)</f>
        <v>0</v>
      </c>
      <c r="L34" s="170">
        <v>21</v>
      </c>
      <c r="M34" s="170">
        <f>G34*(1+L34/100)</f>
        <v>0</v>
      </c>
      <c r="N34" s="168">
        <v>0</v>
      </c>
      <c r="O34" s="168">
        <f>ROUND(E34*N34,2)</f>
        <v>0</v>
      </c>
      <c r="P34" s="168">
        <v>0.22500000000000001</v>
      </c>
      <c r="Q34" s="168">
        <f>ROUND(E34*P34,2)</f>
        <v>41.4</v>
      </c>
      <c r="R34" s="170" t="s">
        <v>249</v>
      </c>
      <c r="S34" s="170" t="s">
        <v>181</v>
      </c>
      <c r="T34" s="171" t="s">
        <v>250</v>
      </c>
      <c r="U34" s="157">
        <v>0.14000000000000001</v>
      </c>
      <c r="V34" s="157">
        <f>ROUND(E34*U34,2)</f>
        <v>25.76</v>
      </c>
      <c r="W34" s="157"/>
      <c r="X34" s="157" t="s">
        <v>227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228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52" t="s">
        <v>251</v>
      </c>
      <c r="D35" s="253"/>
      <c r="E35" s="253"/>
      <c r="F35" s="253"/>
      <c r="G35" s="253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252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181" t="s">
        <v>253</v>
      </c>
      <c r="D36" s="179"/>
      <c r="E36" s="180"/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230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181" t="s">
        <v>258</v>
      </c>
      <c r="D37" s="179"/>
      <c r="E37" s="180">
        <v>112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47"/>
      <c r="Z37" s="147"/>
      <c r="AA37" s="147"/>
      <c r="AB37" s="147"/>
      <c r="AC37" s="147"/>
      <c r="AD37" s="147"/>
      <c r="AE37" s="147"/>
      <c r="AF37" s="147"/>
      <c r="AG37" s="147" t="s">
        <v>230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181" t="s">
        <v>259</v>
      </c>
      <c r="D38" s="179"/>
      <c r="E38" s="180">
        <v>72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230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241"/>
      <c r="D39" s="242"/>
      <c r="E39" s="242"/>
      <c r="F39" s="242"/>
      <c r="G39" s="242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47"/>
      <c r="Z39" s="147"/>
      <c r="AA39" s="147"/>
      <c r="AB39" s="147"/>
      <c r="AC39" s="147"/>
      <c r="AD39" s="147"/>
      <c r="AE39" s="147"/>
      <c r="AF39" s="147"/>
      <c r="AG39" s="147" t="s">
        <v>187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33.75" outlineLevel="1" x14ac:dyDescent="0.2">
      <c r="A40" s="165">
        <v>4</v>
      </c>
      <c r="B40" s="166" t="s">
        <v>260</v>
      </c>
      <c r="C40" s="175" t="s">
        <v>261</v>
      </c>
      <c r="D40" s="167" t="s">
        <v>248</v>
      </c>
      <c r="E40" s="168">
        <v>130</v>
      </c>
      <c r="F40" s="169"/>
      <c r="G40" s="170">
        <f>ROUND(E40*F40,2)</f>
        <v>0</v>
      </c>
      <c r="H40" s="169"/>
      <c r="I40" s="170">
        <f>ROUND(E40*H40,2)</f>
        <v>0</v>
      </c>
      <c r="J40" s="169"/>
      <c r="K40" s="170">
        <f>ROUND(E40*J40,2)</f>
        <v>0</v>
      </c>
      <c r="L40" s="170">
        <v>21</v>
      </c>
      <c r="M40" s="170">
        <f>G40*(1+L40/100)</f>
        <v>0</v>
      </c>
      <c r="N40" s="168">
        <v>0</v>
      </c>
      <c r="O40" s="168">
        <f>ROUND(E40*N40,2)</f>
        <v>0</v>
      </c>
      <c r="P40" s="168">
        <v>0.40799999999999997</v>
      </c>
      <c r="Q40" s="168">
        <f>ROUND(E40*P40,2)</f>
        <v>53.04</v>
      </c>
      <c r="R40" s="170" t="s">
        <v>249</v>
      </c>
      <c r="S40" s="170" t="s">
        <v>181</v>
      </c>
      <c r="T40" s="171" t="s">
        <v>250</v>
      </c>
      <c r="U40" s="157">
        <v>6.2E-2</v>
      </c>
      <c r="V40" s="157">
        <f>ROUND(E40*U40,2)</f>
        <v>8.06</v>
      </c>
      <c r="W40" s="157"/>
      <c r="X40" s="157" t="s">
        <v>227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228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252" t="s">
        <v>251</v>
      </c>
      <c r="D41" s="253"/>
      <c r="E41" s="253"/>
      <c r="F41" s="253"/>
      <c r="G41" s="253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252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181" t="s">
        <v>253</v>
      </c>
      <c r="D42" s="179"/>
      <c r="E42" s="180"/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230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181" t="s">
        <v>262</v>
      </c>
      <c r="D43" s="179"/>
      <c r="E43" s="180">
        <v>130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230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41"/>
      <c r="D44" s="242"/>
      <c r="E44" s="242"/>
      <c r="F44" s="242"/>
      <c r="G44" s="242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47"/>
      <c r="Z44" s="147"/>
      <c r="AA44" s="147"/>
      <c r="AB44" s="147"/>
      <c r="AC44" s="147"/>
      <c r="AD44" s="147"/>
      <c r="AE44" s="147"/>
      <c r="AF44" s="147"/>
      <c r="AG44" s="147" t="s">
        <v>187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2.5" outlineLevel="1" x14ac:dyDescent="0.2">
      <c r="A45" s="165">
        <v>5</v>
      </c>
      <c r="B45" s="166" t="s">
        <v>263</v>
      </c>
      <c r="C45" s="175" t="s">
        <v>264</v>
      </c>
      <c r="D45" s="167" t="s">
        <v>248</v>
      </c>
      <c r="E45" s="168">
        <v>45</v>
      </c>
      <c r="F45" s="169"/>
      <c r="G45" s="170">
        <f>ROUND(E45*F45,2)</f>
        <v>0</v>
      </c>
      <c r="H45" s="169"/>
      <c r="I45" s="170">
        <f>ROUND(E45*H45,2)</f>
        <v>0</v>
      </c>
      <c r="J45" s="169"/>
      <c r="K45" s="170">
        <f>ROUND(E45*J45,2)</f>
        <v>0</v>
      </c>
      <c r="L45" s="170">
        <v>21</v>
      </c>
      <c r="M45" s="170">
        <f>G45*(1+L45/100)</f>
        <v>0</v>
      </c>
      <c r="N45" s="168">
        <v>0</v>
      </c>
      <c r="O45" s="168">
        <f>ROUND(E45*N45,2)</f>
        <v>0</v>
      </c>
      <c r="P45" s="168">
        <v>0.41799999999999998</v>
      </c>
      <c r="Q45" s="168">
        <f>ROUND(E45*P45,2)</f>
        <v>18.809999999999999</v>
      </c>
      <c r="R45" s="170" t="s">
        <v>249</v>
      </c>
      <c r="S45" s="170" t="s">
        <v>181</v>
      </c>
      <c r="T45" s="171" t="s">
        <v>250</v>
      </c>
      <c r="U45" s="157">
        <v>0.36</v>
      </c>
      <c r="V45" s="157">
        <f>ROUND(E45*U45,2)</f>
        <v>16.2</v>
      </c>
      <c r="W45" s="157"/>
      <c r="X45" s="157" t="s">
        <v>227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228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181" t="s">
        <v>253</v>
      </c>
      <c r="D46" s="179"/>
      <c r="E46" s="180"/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47"/>
      <c r="Z46" s="147"/>
      <c r="AA46" s="147"/>
      <c r="AB46" s="147"/>
      <c r="AC46" s="147"/>
      <c r="AD46" s="147"/>
      <c r="AE46" s="147"/>
      <c r="AF46" s="147"/>
      <c r="AG46" s="147" t="s">
        <v>230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181" t="s">
        <v>254</v>
      </c>
      <c r="D47" s="179"/>
      <c r="E47" s="180">
        <v>40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230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181" t="s">
        <v>255</v>
      </c>
      <c r="D48" s="179"/>
      <c r="E48" s="180">
        <v>5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230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241"/>
      <c r="D49" s="242"/>
      <c r="E49" s="242"/>
      <c r="F49" s="242"/>
      <c r="G49" s="242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47"/>
      <c r="Z49" s="147"/>
      <c r="AA49" s="147"/>
      <c r="AB49" s="147"/>
      <c r="AC49" s="147"/>
      <c r="AD49" s="147"/>
      <c r="AE49" s="147"/>
      <c r="AF49" s="147"/>
      <c r="AG49" s="147" t="s">
        <v>187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1" x14ac:dyDescent="0.2">
      <c r="A50" s="165">
        <v>6</v>
      </c>
      <c r="B50" s="166" t="s">
        <v>265</v>
      </c>
      <c r="C50" s="175" t="s">
        <v>266</v>
      </c>
      <c r="D50" s="167" t="s">
        <v>248</v>
      </c>
      <c r="E50" s="168">
        <v>144</v>
      </c>
      <c r="F50" s="169"/>
      <c r="G50" s="170">
        <f>ROUND(E50*F50,2)</f>
        <v>0</v>
      </c>
      <c r="H50" s="169"/>
      <c r="I50" s="170">
        <f>ROUND(E50*H50,2)</f>
        <v>0</v>
      </c>
      <c r="J50" s="169"/>
      <c r="K50" s="170">
        <f>ROUND(E50*J50,2)</f>
        <v>0</v>
      </c>
      <c r="L50" s="170">
        <v>21</v>
      </c>
      <c r="M50" s="170">
        <f>G50*(1+L50/100)</f>
        <v>0</v>
      </c>
      <c r="N50" s="168">
        <v>0</v>
      </c>
      <c r="O50" s="168">
        <f>ROUND(E50*N50,2)</f>
        <v>0</v>
      </c>
      <c r="P50" s="168">
        <v>0.374</v>
      </c>
      <c r="Q50" s="168">
        <f>ROUND(E50*P50,2)</f>
        <v>53.86</v>
      </c>
      <c r="R50" s="170" t="s">
        <v>249</v>
      </c>
      <c r="S50" s="170" t="s">
        <v>181</v>
      </c>
      <c r="T50" s="171" t="s">
        <v>250</v>
      </c>
      <c r="U50" s="157">
        <v>4.3499999999999997E-2</v>
      </c>
      <c r="V50" s="157">
        <f>ROUND(E50*U50,2)</f>
        <v>6.26</v>
      </c>
      <c r="W50" s="157"/>
      <c r="X50" s="157" t="s">
        <v>227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267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181" t="s">
        <v>253</v>
      </c>
      <c r="D51" s="179"/>
      <c r="E51" s="180"/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230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181" t="s">
        <v>268</v>
      </c>
      <c r="D52" s="179"/>
      <c r="E52" s="180">
        <v>144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47"/>
      <c r="Z52" s="147"/>
      <c r="AA52" s="147"/>
      <c r="AB52" s="147"/>
      <c r="AC52" s="147"/>
      <c r="AD52" s="147"/>
      <c r="AE52" s="147"/>
      <c r="AF52" s="147"/>
      <c r="AG52" s="147" t="s">
        <v>230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41"/>
      <c r="D53" s="242"/>
      <c r="E53" s="242"/>
      <c r="F53" s="242"/>
      <c r="G53" s="242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187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2.5" outlineLevel="1" x14ac:dyDescent="0.2">
      <c r="A54" s="165">
        <v>7</v>
      </c>
      <c r="B54" s="166" t="s">
        <v>269</v>
      </c>
      <c r="C54" s="175" t="s">
        <v>270</v>
      </c>
      <c r="D54" s="167" t="s">
        <v>248</v>
      </c>
      <c r="E54" s="168">
        <v>112</v>
      </c>
      <c r="F54" s="169"/>
      <c r="G54" s="170">
        <f>ROUND(E54*F54,2)</f>
        <v>0</v>
      </c>
      <c r="H54" s="169"/>
      <c r="I54" s="170">
        <f>ROUND(E54*H54,2)</f>
        <v>0</v>
      </c>
      <c r="J54" s="169"/>
      <c r="K54" s="170">
        <f>ROUND(E54*J54,2)</f>
        <v>0</v>
      </c>
      <c r="L54" s="170">
        <v>21</v>
      </c>
      <c r="M54" s="170">
        <f>G54*(1+L54/100)</f>
        <v>0</v>
      </c>
      <c r="N54" s="168">
        <v>0</v>
      </c>
      <c r="O54" s="168">
        <f>ROUND(E54*N54,2)</f>
        <v>0</v>
      </c>
      <c r="P54" s="168">
        <v>0.41799999999999998</v>
      </c>
      <c r="Q54" s="168">
        <f>ROUND(E54*P54,2)</f>
        <v>46.82</v>
      </c>
      <c r="R54" s="170" t="s">
        <v>249</v>
      </c>
      <c r="S54" s="170" t="s">
        <v>181</v>
      </c>
      <c r="T54" s="171" t="s">
        <v>250</v>
      </c>
      <c r="U54" s="157">
        <v>4.65E-2</v>
      </c>
      <c r="V54" s="157">
        <f>ROUND(E54*U54,2)</f>
        <v>5.21</v>
      </c>
      <c r="W54" s="157"/>
      <c r="X54" s="157" t="s">
        <v>227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228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181" t="s">
        <v>253</v>
      </c>
      <c r="D55" s="179"/>
      <c r="E55" s="180"/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47"/>
      <c r="Z55" s="147"/>
      <c r="AA55" s="147"/>
      <c r="AB55" s="147"/>
      <c r="AC55" s="147"/>
      <c r="AD55" s="147"/>
      <c r="AE55" s="147"/>
      <c r="AF55" s="147"/>
      <c r="AG55" s="147" t="s">
        <v>230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181" t="s">
        <v>258</v>
      </c>
      <c r="D56" s="179"/>
      <c r="E56" s="180">
        <v>112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230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241"/>
      <c r="D57" s="242"/>
      <c r="E57" s="242"/>
      <c r="F57" s="242"/>
      <c r="G57" s="242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47"/>
      <c r="Z57" s="147"/>
      <c r="AA57" s="147"/>
      <c r="AB57" s="147"/>
      <c r="AC57" s="147"/>
      <c r="AD57" s="147"/>
      <c r="AE57" s="147"/>
      <c r="AF57" s="147"/>
      <c r="AG57" s="147" t="s">
        <v>187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2.5" outlineLevel="1" x14ac:dyDescent="0.2">
      <c r="A58" s="165">
        <v>8</v>
      </c>
      <c r="B58" s="166" t="s">
        <v>271</v>
      </c>
      <c r="C58" s="175" t="s">
        <v>272</v>
      </c>
      <c r="D58" s="167" t="s">
        <v>248</v>
      </c>
      <c r="E58" s="168">
        <v>130</v>
      </c>
      <c r="F58" s="169"/>
      <c r="G58" s="170">
        <f>ROUND(E58*F58,2)</f>
        <v>0</v>
      </c>
      <c r="H58" s="169"/>
      <c r="I58" s="170">
        <f>ROUND(E58*H58,2)</f>
        <v>0</v>
      </c>
      <c r="J58" s="169"/>
      <c r="K58" s="170">
        <f>ROUND(E58*J58,2)</f>
        <v>0</v>
      </c>
      <c r="L58" s="170">
        <v>21</v>
      </c>
      <c r="M58" s="170">
        <f>G58*(1+L58/100)</f>
        <v>0</v>
      </c>
      <c r="N58" s="168">
        <v>0</v>
      </c>
      <c r="O58" s="168">
        <f>ROUND(E58*N58,2)</f>
        <v>0</v>
      </c>
      <c r="P58" s="168">
        <v>0.44</v>
      </c>
      <c r="Q58" s="168">
        <f>ROUND(E58*P58,2)</f>
        <v>57.2</v>
      </c>
      <c r="R58" s="170" t="s">
        <v>249</v>
      </c>
      <c r="S58" s="170" t="s">
        <v>181</v>
      </c>
      <c r="T58" s="171" t="s">
        <v>250</v>
      </c>
      <c r="U58" s="157">
        <v>4.8000000000000001E-2</v>
      </c>
      <c r="V58" s="157">
        <f>ROUND(E58*U58,2)</f>
        <v>6.24</v>
      </c>
      <c r="W58" s="157"/>
      <c r="X58" s="157" t="s">
        <v>227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267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181" t="s">
        <v>253</v>
      </c>
      <c r="D59" s="179"/>
      <c r="E59" s="180"/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230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181" t="s">
        <v>262</v>
      </c>
      <c r="D60" s="179"/>
      <c r="E60" s="180">
        <v>130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230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241"/>
      <c r="D61" s="242"/>
      <c r="E61" s="242"/>
      <c r="F61" s="242"/>
      <c r="G61" s="242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47"/>
      <c r="Z61" s="147"/>
      <c r="AA61" s="147"/>
      <c r="AB61" s="147"/>
      <c r="AC61" s="147"/>
      <c r="AD61" s="147"/>
      <c r="AE61" s="147"/>
      <c r="AF61" s="147"/>
      <c r="AG61" s="147" t="s">
        <v>187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2.5" outlineLevel="1" x14ac:dyDescent="0.2">
      <c r="A62" s="165">
        <v>9</v>
      </c>
      <c r="B62" s="166" t="s">
        <v>273</v>
      </c>
      <c r="C62" s="175" t="s">
        <v>274</v>
      </c>
      <c r="D62" s="167" t="s">
        <v>248</v>
      </c>
      <c r="E62" s="168">
        <v>299</v>
      </c>
      <c r="F62" s="169"/>
      <c r="G62" s="170">
        <f>ROUND(E62*F62,2)</f>
        <v>0</v>
      </c>
      <c r="H62" s="169"/>
      <c r="I62" s="170">
        <f>ROUND(E62*H62,2)</f>
        <v>0</v>
      </c>
      <c r="J62" s="169"/>
      <c r="K62" s="170">
        <f>ROUND(E62*J62,2)</f>
        <v>0</v>
      </c>
      <c r="L62" s="170">
        <v>21</v>
      </c>
      <c r="M62" s="170">
        <f>G62*(1+L62/100)</f>
        <v>0</v>
      </c>
      <c r="N62" s="168">
        <v>0</v>
      </c>
      <c r="O62" s="168">
        <f>ROUND(E62*N62,2)</f>
        <v>0</v>
      </c>
      <c r="P62" s="168">
        <v>0.55000000000000004</v>
      </c>
      <c r="Q62" s="168">
        <f>ROUND(E62*P62,2)</f>
        <v>164.45</v>
      </c>
      <c r="R62" s="170" t="s">
        <v>249</v>
      </c>
      <c r="S62" s="170" t="s">
        <v>181</v>
      </c>
      <c r="T62" s="171" t="s">
        <v>250</v>
      </c>
      <c r="U62" s="157">
        <v>6.3E-2</v>
      </c>
      <c r="V62" s="157">
        <f>ROUND(E62*U62,2)</f>
        <v>18.84</v>
      </c>
      <c r="W62" s="157"/>
      <c r="X62" s="157" t="s">
        <v>227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228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181" t="s">
        <v>253</v>
      </c>
      <c r="D63" s="179"/>
      <c r="E63" s="180"/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47"/>
      <c r="Z63" s="147"/>
      <c r="AA63" s="147"/>
      <c r="AB63" s="147"/>
      <c r="AC63" s="147"/>
      <c r="AD63" s="147"/>
      <c r="AE63" s="147"/>
      <c r="AF63" s="147"/>
      <c r="AG63" s="147" t="s">
        <v>230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181" t="s">
        <v>275</v>
      </c>
      <c r="D64" s="179"/>
      <c r="E64" s="180">
        <v>299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47"/>
      <c r="Z64" s="147"/>
      <c r="AA64" s="147"/>
      <c r="AB64" s="147"/>
      <c r="AC64" s="147"/>
      <c r="AD64" s="147"/>
      <c r="AE64" s="147"/>
      <c r="AF64" s="147"/>
      <c r="AG64" s="147" t="s">
        <v>230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241"/>
      <c r="D65" s="242"/>
      <c r="E65" s="242"/>
      <c r="F65" s="242"/>
      <c r="G65" s="242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47"/>
      <c r="Z65" s="147"/>
      <c r="AA65" s="147"/>
      <c r="AB65" s="147"/>
      <c r="AC65" s="147"/>
      <c r="AD65" s="147"/>
      <c r="AE65" s="147"/>
      <c r="AF65" s="147"/>
      <c r="AG65" s="147" t="s">
        <v>187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2.5" outlineLevel="1" x14ac:dyDescent="0.2">
      <c r="A66" s="165">
        <v>10</v>
      </c>
      <c r="B66" s="166" t="s">
        <v>276</v>
      </c>
      <c r="C66" s="175" t="s">
        <v>277</v>
      </c>
      <c r="D66" s="167" t="s">
        <v>248</v>
      </c>
      <c r="E66" s="168">
        <v>299</v>
      </c>
      <c r="F66" s="169"/>
      <c r="G66" s="170">
        <f>ROUND(E66*F66,2)</f>
        <v>0</v>
      </c>
      <c r="H66" s="169"/>
      <c r="I66" s="170">
        <f>ROUND(E66*H66,2)</f>
        <v>0</v>
      </c>
      <c r="J66" s="169"/>
      <c r="K66" s="170">
        <f>ROUND(E66*J66,2)</f>
        <v>0</v>
      </c>
      <c r="L66" s="170">
        <v>21</v>
      </c>
      <c r="M66" s="170">
        <f>G66*(1+L66/100)</f>
        <v>0</v>
      </c>
      <c r="N66" s="168">
        <v>0</v>
      </c>
      <c r="O66" s="168">
        <f>ROUND(E66*N66,2)</f>
        <v>0</v>
      </c>
      <c r="P66" s="168">
        <v>0.22</v>
      </c>
      <c r="Q66" s="168">
        <f>ROUND(E66*P66,2)</f>
        <v>65.78</v>
      </c>
      <c r="R66" s="170" t="s">
        <v>249</v>
      </c>
      <c r="S66" s="170" t="s">
        <v>181</v>
      </c>
      <c r="T66" s="171" t="s">
        <v>250</v>
      </c>
      <c r="U66" s="157">
        <v>7.0000000000000007E-2</v>
      </c>
      <c r="V66" s="157">
        <f>ROUND(E66*U66,2)</f>
        <v>20.93</v>
      </c>
      <c r="W66" s="157"/>
      <c r="X66" s="157" t="s">
        <v>227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228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181" t="s">
        <v>253</v>
      </c>
      <c r="D67" s="179"/>
      <c r="E67" s="180"/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47"/>
      <c r="Z67" s="147"/>
      <c r="AA67" s="147"/>
      <c r="AB67" s="147"/>
      <c r="AC67" s="147"/>
      <c r="AD67" s="147"/>
      <c r="AE67" s="147"/>
      <c r="AF67" s="147"/>
      <c r="AG67" s="147" t="s">
        <v>230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181" t="s">
        <v>275</v>
      </c>
      <c r="D68" s="179"/>
      <c r="E68" s="180">
        <v>299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47"/>
      <c r="Z68" s="147"/>
      <c r="AA68" s="147"/>
      <c r="AB68" s="147"/>
      <c r="AC68" s="147"/>
      <c r="AD68" s="147"/>
      <c r="AE68" s="147"/>
      <c r="AF68" s="147"/>
      <c r="AG68" s="147" t="s">
        <v>230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241"/>
      <c r="D69" s="242"/>
      <c r="E69" s="242"/>
      <c r="F69" s="242"/>
      <c r="G69" s="242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47"/>
      <c r="Z69" s="147"/>
      <c r="AA69" s="147"/>
      <c r="AB69" s="147"/>
      <c r="AC69" s="147"/>
      <c r="AD69" s="147"/>
      <c r="AE69" s="147"/>
      <c r="AF69" s="147"/>
      <c r="AG69" s="147" t="s">
        <v>187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22.5" outlineLevel="1" x14ac:dyDescent="0.2">
      <c r="A70" s="165">
        <v>11</v>
      </c>
      <c r="B70" s="166" t="s">
        <v>278</v>
      </c>
      <c r="C70" s="175" t="s">
        <v>279</v>
      </c>
      <c r="D70" s="167" t="s">
        <v>248</v>
      </c>
      <c r="E70" s="168">
        <v>104</v>
      </c>
      <c r="F70" s="169"/>
      <c r="G70" s="170">
        <f>ROUND(E70*F70,2)</f>
        <v>0</v>
      </c>
      <c r="H70" s="169"/>
      <c r="I70" s="170">
        <f>ROUND(E70*H70,2)</f>
        <v>0</v>
      </c>
      <c r="J70" s="169"/>
      <c r="K70" s="170">
        <f>ROUND(E70*J70,2)</f>
        <v>0</v>
      </c>
      <c r="L70" s="170">
        <v>21</v>
      </c>
      <c r="M70" s="170">
        <f>G70*(1+L70/100)</f>
        <v>0</v>
      </c>
      <c r="N70" s="168">
        <v>0</v>
      </c>
      <c r="O70" s="168">
        <f>ROUND(E70*N70,2)</f>
        <v>0</v>
      </c>
      <c r="P70" s="168">
        <v>0.11</v>
      </c>
      <c r="Q70" s="168">
        <f>ROUND(E70*P70,2)</f>
        <v>11.44</v>
      </c>
      <c r="R70" s="170" t="s">
        <v>249</v>
      </c>
      <c r="S70" s="170" t="s">
        <v>181</v>
      </c>
      <c r="T70" s="171" t="s">
        <v>280</v>
      </c>
      <c r="U70" s="157">
        <v>0.08</v>
      </c>
      <c r="V70" s="157">
        <f>ROUND(E70*U70,2)</f>
        <v>8.32</v>
      </c>
      <c r="W70" s="157"/>
      <c r="X70" s="157" t="s">
        <v>227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228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2.5" outlineLevel="1" x14ac:dyDescent="0.2">
      <c r="A71" s="154"/>
      <c r="B71" s="155"/>
      <c r="C71" s="252" t="s">
        <v>281</v>
      </c>
      <c r="D71" s="253"/>
      <c r="E71" s="253"/>
      <c r="F71" s="253"/>
      <c r="G71" s="253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47"/>
      <c r="Z71" s="147"/>
      <c r="AA71" s="147"/>
      <c r="AB71" s="147"/>
      <c r="AC71" s="147"/>
      <c r="AD71" s="147"/>
      <c r="AE71" s="147"/>
      <c r="AF71" s="147"/>
      <c r="AG71" s="147" t="s">
        <v>252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72" t="str">
        <f>C71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181" t="s">
        <v>282</v>
      </c>
      <c r="D72" s="179"/>
      <c r="E72" s="180"/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47"/>
      <c r="Z72" s="147"/>
      <c r="AA72" s="147"/>
      <c r="AB72" s="147"/>
      <c r="AC72" s="147"/>
      <c r="AD72" s="147"/>
      <c r="AE72" s="147"/>
      <c r="AF72" s="147"/>
      <c r="AG72" s="147" t="s">
        <v>230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181" t="s">
        <v>283</v>
      </c>
      <c r="D73" s="179"/>
      <c r="E73" s="180">
        <v>104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47"/>
      <c r="Z73" s="147"/>
      <c r="AA73" s="147"/>
      <c r="AB73" s="147"/>
      <c r="AC73" s="147"/>
      <c r="AD73" s="147"/>
      <c r="AE73" s="147"/>
      <c r="AF73" s="147"/>
      <c r="AG73" s="147" t="s">
        <v>230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241"/>
      <c r="D74" s="242"/>
      <c r="E74" s="242"/>
      <c r="F74" s="242"/>
      <c r="G74" s="242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187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65">
        <v>12</v>
      </c>
      <c r="B75" s="166" t="s">
        <v>284</v>
      </c>
      <c r="C75" s="175" t="s">
        <v>285</v>
      </c>
      <c r="D75" s="167" t="s">
        <v>286</v>
      </c>
      <c r="E75" s="168">
        <v>234.10749999999999</v>
      </c>
      <c r="F75" s="169"/>
      <c r="G75" s="170">
        <f>ROUND(E75*F75,2)</f>
        <v>0</v>
      </c>
      <c r="H75" s="169"/>
      <c r="I75" s="170">
        <f>ROUND(E75*H75,2)</f>
        <v>0</v>
      </c>
      <c r="J75" s="169"/>
      <c r="K75" s="170">
        <f>ROUND(E75*J75,2)</f>
        <v>0</v>
      </c>
      <c r="L75" s="170">
        <v>21</v>
      </c>
      <c r="M75" s="170">
        <f>G75*(1+L75/100)</f>
        <v>0</v>
      </c>
      <c r="N75" s="168">
        <v>0</v>
      </c>
      <c r="O75" s="168">
        <f>ROUND(E75*N75,2)</f>
        <v>0</v>
      </c>
      <c r="P75" s="168">
        <v>0.22</v>
      </c>
      <c r="Q75" s="168">
        <f>ROUND(E75*P75,2)</f>
        <v>51.5</v>
      </c>
      <c r="R75" s="170" t="s">
        <v>249</v>
      </c>
      <c r="S75" s="170" t="s">
        <v>181</v>
      </c>
      <c r="T75" s="171" t="s">
        <v>250</v>
      </c>
      <c r="U75" s="157">
        <v>0.14000000000000001</v>
      </c>
      <c r="V75" s="157">
        <f>ROUND(E75*U75,2)</f>
        <v>32.78</v>
      </c>
      <c r="W75" s="157"/>
      <c r="X75" s="157" t="s">
        <v>227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228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252" t="s">
        <v>287</v>
      </c>
      <c r="D76" s="253"/>
      <c r="E76" s="253"/>
      <c r="F76" s="253"/>
      <c r="G76" s="253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47"/>
      <c r="Z76" s="147"/>
      <c r="AA76" s="147"/>
      <c r="AB76" s="147"/>
      <c r="AC76" s="147"/>
      <c r="AD76" s="147"/>
      <c r="AE76" s="147"/>
      <c r="AF76" s="147"/>
      <c r="AG76" s="147" t="s">
        <v>252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72" t="str">
        <f>C76</f>
        <v>s vybouráním lože, s přemístěním hmot na skládku na vzdálenost do 3 m nebo naložením na dopravní prostředek</v>
      </c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181" t="s">
        <v>253</v>
      </c>
      <c r="D77" s="179"/>
      <c r="E77" s="180"/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47"/>
      <c r="Z77" s="147"/>
      <c r="AA77" s="147"/>
      <c r="AB77" s="147"/>
      <c r="AC77" s="147"/>
      <c r="AD77" s="147"/>
      <c r="AE77" s="147"/>
      <c r="AF77" s="147"/>
      <c r="AG77" s="147" t="s">
        <v>230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2.5" outlineLevel="1" x14ac:dyDescent="0.2">
      <c r="A78" s="154"/>
      <c r="B78" s="155"/>
      <c r="C78" s="181" t="s">
        <v>288</v>
      </c>
      <c r="D78" s="179"/>
      <c r="E78" s="180">
        <v>234.10749999999999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47"/>
      <c r="Z78" s="147"/>
      <c r="AA78" s="147"/>
      <c r="AB78" s="147"/>
      <c r="AC78" s="147"/>
      <c r="AD78" s="147"/>
      <c r="AE78" s="147"/>
      <c r="AF78" s="147"/>
      <c r="AG78" s="147" t="s">
        <v>230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241"/>
      <c r="D79" s="242"/>
      <c r="E79" s="242"/>
      <c r="F79" s="242"/>
      <c r="G79" s="242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47"/>
      <c r="Z79" s="147"/>
      <c r="AA79" s="147"/>
      <c r="AB79" s="147"/>
      <c r="AC79" s="147"/>
      <c r="AD79" s="147"/>
      <c r="AE79" s="147"/>
      <c r="AF79" s="147"/>
      <c r="AG79" s="147" t="s">
        <v>187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65">
        <v>13</v>
      </c>
      <c r="B80" s="166" t="s">
        <v>289</v>
      </c>
      <c r="C80" s="175" t="s">
        <v>290</v>
      </c>
      <c r="D80" s="167" t="s">
        <v>248</v>
      </c>
      <c r="E80" s="168">
        <v>5</v>
      </c>
      <c r="F80" s="169"/>
      <c r="G80" s="170">
        <f>ROUND(E80*F80,2)</f>
        <v>0</v>
      </c>
      <c r="H80" s="169"/>
      <c r="I80" s="170">
        <f>ROUND(E80*H80,2)</f>
        <v>0</v>
      </c>
      <c r="J80" s="169"/>
      <c r="K80" s="170">
        <f>ROUND(E80*J80,2)</f>
        <v>0</v>
      </c>
      <c r="L80" s="170">
        <v>21</v>
      </c>
      <c r="M80" s="170">
        <f>G80*(1+L80/100)</f>
        <v>0</v>
      </c>
      <c r="N80" s="168">
        <v>0</v>
      </c>
      <c r="O80" s="168">
        <f>ROUND(E80*N80,2)</f>
        <v>0</v>
      </c>
      <c r="P80" s="168">
        <v>0</v>
      </c>
      <c r="Q80" s="168">
        <f>ROUND(E80*P80,2)</f>
        <v>0</v>
      </c>
      <c r="R80" s="170" t="s">
        <v>291</v>
      </c>
      <c r="S80" s="170" t="s">
        <v>181</v>
      </c>
      <c r="T80" s="171" t="s">
        <v>250</v>
      </c>
      <c r="U80" s="157">
        <v>1.7999999999999999E-2</v>
      </c>
      <c r="V80" s="157">
        <f>ROUND(E80*U80,2)</f>
        <v>0.09</v>
      </c>
      <c r="W80" s="157"/>
      <c r="X80" s="157" t="s">
        <v>227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228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252" t="s">
        <v>292</v>
      </c>
      <c r="D81" s="253"/>
      <c r="E81" s="253"/>
      <c r="F81" s="253"/>
      <c r="G81" s="253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47"/>
      <c r="Z81" s="147"/>
      <c r="AA81" s="147"/>
      <c r="AB81" s="147"/>
      <c r="AC81" s="147"/>
      <c r="AD81" s="147"/>
      <c r="AE81" s="147"/>
      <c r="AF81" s="147"/>
      <c r="AG81" s="147" t="s">
        <v>252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181" t="s">
        <v>253</v>
      </c>
      <c r="D82" s="179"/>
      <c r="E82" s="180"/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47"/>
      <c r="Z82" s="147"/>
      <c r="AA82" s="147"/>
      <c r="AB82" s="147"/>
      <c r="AC82" s="147"/>
      <c r="AD82" s="147"/>
      <c r="AE82" s="147"/>
      <c r="AF82" s="147"/>
      <c r="AG82" s="147" t="s">
        <v>230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181" t="s">
        <v>293</v>
      </c>
      <c r="D83" s="179"/>
      <c r="E83" s="180"/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47"/>
      <c r="Z83" s="147"/>
      <c r="AA83" s="147"/>
      <c r="AB83" s="147"/>
      <c r="AC83" s="147"/>
      <c r="AD83" s="147"/>
      <c r="AE83" s="147"/>
      <c r="AF83" s="147"/>
      <c r="AG83" s="147" t="s">
        <v>230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181" t="s">
        <v>255</v>
      </c>
      <c r="D84" s="179"/>
      <c r="E84" s="180">
        <v>5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47"/>
      <c r="Z84" s="147"/>
      <c r="AA84" s="147"/>
      <c r="AB84" s="147"/>
      <c r="AC84" s="147"/>
      <c r="AD84" s="147"/>
      <c r="AE84" s="147"/>
      <c r="AF84" s="147"/>
      <c r="AG84" s="147" t="s">
        <v>230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241"/>
      <c r="D85" s="242"/>
      <c r="E85" s="242"/>
      <c r="F85" s="242"/>
      <c r="G85" s="242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47"/>
      <c r="Z85" s="147"/>
      <c r="AA85" s="147"/>
      <c r="AB85" s="147"/>
      <c r="AC85" s="147"/>
      <c r="AD85" s="147"/>
      <c r="AE85" s="147"/>
      <c r="AF85" s="147"/>
      <c r="AG85" s="147" t="s">
        <v>187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2.5" outlineLevel="1" x14ac:dyDescent="0.2">
      <c r="A86" s="165">
        <v>14</v>
      </c>
      <c r="B86" s="166" t="s">
        <v>294</v>
      </c>
      <c r="C86" s="175" t="s">
        <v>295</v>
      </c>
      <c r="D86" s="167" t="s">
        <v>248</v>
      </c>
      <c r="E86" s="168">
        <v>5</v>
      </c>
      <c r="F86" s="169"/>
      <c r="G86" s="170">
        <f>ROUND(E86*F86,2)</f>
        <v>0</v>
      </c>
      <c r="H86" s="169"/>
      <c r="I86" s="170">
        <f>ROUND(E86*H86,2)</f>
        <v>0</v>
      </c>
      <c r="J86" s="169"/>
      <c r="K86" s="170">
        <f>ROUND(E86*J86,2)</f>
        <v>0</v>
      </c>
      <c r="L86" s="170">
        <v>21</v>
      </c>
      <c r="M86" s="170">
        <f>G86*(1+L86/100)</f>
        <v>0</v>
      </c>
      <c r="N86" s="168">
        <v>0</v>
      </c>
      <c r="O86" s="168">
        <f>ROUND(E86*N86,2)</f>
        <v>0</v>
      </c>
      <c r="P86" s="168">
        <v>0</v>
      </c>
      <c r="Q86" s="168">
        <f>ROUND(E86*P86,2)</f>
        <v>0</v>
      </c>
      <c r="R86" s="170" t="s">
        <v>296</v>
      </c>
      <c r="S86" s="170" t="s">
        <v>181</v>
      </c>
      <c r="T86" s="171" t="s">
        <v>250</v>
      </c>
      <c r="U86" s="157">
        <v>0.09</v>
      </c>
      <c r="V86" s="157">
        <f>ROUND(E86*U86,2)</f>
        <v>0.45</v>
      </c>
      <c r="W86" s="157"/>
      <c r="X86" s="157" t="s">
        <v>227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228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252" t="s">
        <v>297</v>
      </c>
      <c r="D87" s="253"/>
      <c r="E87" s="253"/>
      <c r="F87" s="253"/>
      <c r="G87" s="253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47"/>
      <c r="Z87" s="147"/>
      <c r="AA87" s="147"/>
      <c r="AB87" s="147"/>
      <c r="AC87" s="147"/>
      <c r="AD87" s="147"/>
      <c r="AE87" s="147"/>
      <c r="AF87" s="147"/>
      <c r="AG87" s="147" t="s">
        <v>252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181" t="s">
        <v>253</v>
      </c>
      <c r="D88" s="179"/>
      <c r="E88" s="180"/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47"/>
      <c r="Z88" s="147"/>
      <c r="AA88" s="147"/>
      <c r="AB88" s="147"/>
      <c r="AC88" s="147"/>
      <c r="AD88" s="147"/>
      <c r="AE88" s="147"/>
      <c r="AF88" s="147"/>
      <c r="AG88" s="147" t="s">
        <v>230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181" t="s">
        <v>293</v>
      </c>
      <c r="D89" s="179"/>
      <c r="E89" s="180"/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47"/>
      <c r="Z89" s="147"/>
      <c r="AA89" s="147"/>
      <c r="AB89" s="147"/>
      <c r="AC89" s="147"/>
      <c r="AD89" s="147"/>
      <c r="AE89" s="147"/>
      <c r="AF89" s="147"/>
      <c r="AG89" s="147" t="s">
        <v>230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181" t="s">
        <v>255</v>
      </c>
      <c r="D90" s="179"/>
      <c r="E90" s="180">
        <v>5</v>
      </c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47"/>
      <c r="Z90" s="147"/>
      <c r="AA90" s="147"/>
      <c r="AB90" s="147"/>
      <c r="AC90" s="147"/>
      <c r="AD90" s="147"/>
      <c r="AE90" s="147"/>
      <c r="AF90" s="147"/>
      <c r="AG90" s="147" t="s">
        <v>230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241"/>
      <c r="D91" s="242"/>
      <c r="E91" s="242"/>
      <c r="F91" s="242"/>
      <c r="G91" s="242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47"/>
      <c r="Z91" s="147"/>
      <c r="AA91" s="147"/>
      <c r="AB91" s="147"/>
      <c r="AC91" s="147"/>
      <c r="AD91" s="147"/>
      <c r="AE91" s="147"/>
      <c r="AF91" s="147"/>
      <c r="AG91" s="147" t="s">
        <v>187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65">
        <v>15</v>
      </c>
      <c r="B92" s="166" t="s">
        <v>298</v>
      </c>
      <c r="C92" s="175" t="s">
        <v>299</v>
      </c>
      <c r="D92" s="167" t="s">
        <v>248</v>
      </c>
      <c r="E92" s="168">
        <v>670.5</v>
      </c>
      <c r="F92" s="169"/>
      <c r="G92" s="170">
        <f>ROUND(E92*F92,2)</f>
        <v>0</v>
      </c>
      <c r="H92" s="169"/>
      <c r="I92" s="170">
        <f>ROUND(E92*H92,2)</f>
        <v>0</v>
      </c>
      <c r="J92" s="169"/>
      <c r="K92" s="170">
        <f>ROUND(E92*J92,2)</f>
        <v>0</v>
      </c>
      <c r="L92" s="170">
        <v>21</v>
      </c>
      <c r="M92" s="170">
        <f>G92*(1+L92/100)</f>
        <v>0</v>
      </c>
      <c r="N92" s="168">
        <v>3.916E-2</v>
      </c>
      <c r="O92" s="168">
        <f>ROUND(E92*N92,2)</f>
        <v>26.26</v>
      </c>
      <c r="P92" s="168">
        <v>0</v>
      </c>
      <c r="Q92" s="168">
        <f>ROUND(E92*P92,2)</f>
        <v>0</v>
      </c>
      <c r="R92" s="170"/>
      <c r="S92" s="170" t="s">
        <v>215</v>
      </c>
      <c r="T92" s="171" t="s">
        <v>182</v>
      </c>
      <c r="U92" s="157">
        <v>1.05</v>
      </c>
      <c r="V92" s="157">
        <f>ROUND(E92*U92,2)</f>
        <v>704.03</v>
      </c>
      <c r="W92" s="157"/>
      <c r="X92" s="157" t="s">
        <v>227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228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239" t="s">
        <v>300</v>
      </c>
      <c r="D93" s="240"/>
      <c r="E93" s="240"/>
      <c r="F93" s="240"/>
      <c r="G93" s="240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47"/>
      <c r="Z93" s="147"/>
      <c r="AA93" s="147"/>
      <c r="AB93" s="147"/>
      <c r="AC93" s="147"/>
      <c r="AD93" s="147"/>
      <c r="AE93" s="147"/>
      <c r="AF93" s="147"/>
      <c r="AG93" s="147" t="s">
        <v>186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181" t="s">
        <v>253</v>
      </c>
      <c r="D94" s="179"/>
      <c r="E94" s="180"/>
      <c r="F94" s="157"/>
      <c r="G94" s="1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47"/>
      <c r="Z94" s="147"/>
      <c r="AA94" s="147"/>
      <c r="AB94" s="147"/>
      <c r="AC94" s="147"/>
      <c r="AD94" s="147"/>
      <c r="AE94" s="147"/>
      <c r="AF94" s="147"/>
      <c r="AG94" s="147" t="s">
        <v>230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181" t="s">
        <v>301</v>
      </c>
      <c r="D95" s="179"/>
      <c r="E95" s="180">
        <v>670.5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47"/>
      <c r="Z95" s="147"/>
      <c r="AA95" s="147"/>
      <c r="AB95" s="147"/>
      <c r="AC95" s="147"/>
      <c r="AD95" s="147"/>
      <c r="AE95" s="147"/>
      <c r="AF95" s="147"/>
      <c r="AG95" s="147" t="s">
        <v>230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241"/>
      <c r="D96" s="242"/>
      <c r="E96" s="242"/>
      <c r="F96" s="242"/>
      <c r="G96" s="242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47"/>
      <c r="Z96" s="147"/>
      <c r="AA96" s="147"/>
      <c r="AB96" s="147"/>
      <c r="AC96" s="147"/>
      <c r="AD96" s="147"/>
      <c r="AE96" s="147"/>
      <c r="AF96" s="147"/>
      <c r="AG96" s="147" t="s">
        <v>187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22.5" outlineLevel="1" x14ac:dyDescent="0.2">
      <c r="A97" s="165">
        <v>16</v>
      </c>
      <c r="B97" s="166" t="s">
        <v>302</v>
      </c>
      <c r="C97" s="175" t="s">
        <v>303</v>
      </c>
      <c r="D97" s="167" t="s">
        <v>304</v>
      </c>
      <c r="E97" s="168">
        <v>136.6</v>
      </c>
      <c r="F97" s="169"/>
      <c r="G97" s="170">
        <f>ROUND(E97*F97,2)</f>
        <v>0</v>
      </c>
      <c r="H97" s="169"/>
      <c r="I97" s="170">
        <f>ROUND(E97*H97,2)</f>
        <v>0</v>
      </c>
      <c r="J97" s="169"/>
      <c r="K97" s="170">
        <f>ROUND(E97*J97,2)</f>
        <v>0</v>
      </c>
      <c r="L97" s="170">
        <v>21</v>
      </c>
      <c r="M97" s="170">
        <f>G97*(1+L97/100)</f>
        <v>0</v>
      </c>
      <c r="N97" s="168">
        <v>0</v>
      </c>
      <c r="O97" s="168">
        <f>ROUND(E97*N97,2)</f>
        <v>0</v>
      </c>
      <c r="P97" s="168">
        <v>0</v>
      </c>
      <c r="Q97" s="168">
        <f>ROUND(E97*P97,2)</f>
        <v>0</v>
      </c>
      <c r="R97" s="170" t="s">
        <v>305</v>
      </c>
      <c r="S97" s="170" t="s">
        <v>181</v>
      </c>
      <c r="T97" s="171" t="s">
        <v>250</v>
      </c>
      <c r="U97" s="157">
        <v>0</v>
      </c>
      <c r="V97" s="157">
        <f>ROUND(E97*U97,2)</f>
        <v>0</v>
      </c>
      <c r="W97" s="157"/>
      <c r="X97" s="157" t="s">
        <v>306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307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252" t="s">
        <v>308</v>
      </c>
      <c r="D98" s="253"/>
      <c r="E98" s="253"/>
      <c r="F98" s="253"/>
      <c r="G98" s="253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47"/>
      <c r="Z98" s="147"/>
      <c r="AA98" s="147"/>
      <c r="AB98" s="147"/>
      <c r="AC98" s="147"/>
      <c r="AD98" s="147"/>
      <c r="AE98" s="147"/>
      <c r="AF98" s="147"/>
      <c r="AG98" s="147" t="s">
        <v>252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72" t="str">
        <f>C98</f>
        <v>popř. lesní půdy s naložením, vodorovným přemístěním a složením na hromady nebo se zpětným přemístěním a rozprostřením.</v>
      </c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250" t="s">
        <v>309</v>
      </c>
      <c r="D99" s="251"/>
      <c r="E99" s="251"/>
      <c r="F99" s="251"/>
      <c r="G99" s="251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47"/>
      <c r="Z99" s="147"/>
      <c r="AA99" s="147"/>
      <c r="AB99" s="147"/>
      <c r="AC99" s="147"/>
      <c r="AD99" s="147"/>
      <c r="AE99" s="147"/>
      <c r="AF99" s="147"/>
      <c r="AG99" s="147" t="s">
        <v>186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181" t="s">
        <v>253</v>
      </c>
      <c r="D100" s="179"/>
      <c r="E100" s="180"/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47"/>
      <c r="Z100" s="147"/>
      <c r="AA100" s="147"/>
      <c r="AB100" s="147"/>
      <c r="AC100" s="147"/>
      <c r="AD100" s="147"/>
      <c r="AE100" s="147"/>
      <c r="AF100" s="147"/>
      <c r="AG100" s="147" t="s">
        <v>230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181" t="s">
        <v>310</v>
      </c>
      <c r="D101" s="179"/>
      <c r="E101" s="180">
        <v>136.6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47"/>
      <c r="Z101" s="147"/>
      <c r="AA101" s="147"/>
      <c r="AB101" s="147"/>
      <c r="AC101" s="147"/>
      <c r="AD101" s="147"/>
      <c r="AE101" s="147"/>
      <c r="AF101" s="147"/>
      <c r="AG101" s="147" t="s">
        <v>230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241"/>
      <c r="D102" s="242"/>
      <c r="E102" s="242"/>
      <c r="F102" s="242"/>
      <c r="G102" s="242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47"/>
      <c r="Z102" s="147"/>
      <c r="AA102" s="147"/>
      <c r="AB102" s="147"/>
      <c r="AC102" s="147"/>
      <c r="AD102" s="147"/>
      <c r="AE102" s="147"/>
      <c r="AF102" s="147"/>
      <c r="AG102" s="147" t="s">
        <v>187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x14ac:dyDescent="0.2">
      <c r="A103" s="159" t="s">
        <v>176</v>
      </c>
      <c r="B103" s="160" t="s">
        <v>112</v>
      </c>
      <c r="C103" s="174" t="s">
        <v>113</v>
      </c>
      <c r="D103" s="161"/>
      <c r="E103" s="162"/>
      <c r="F103" s="163"/>
      <c r="G103" s="163">
        <f>SUMIF(AG104:AG114,"&lt;&gt;NOR",G104:G114)</f>
        <v>0</v>
      </c>
      <c r="H103" s="163"/>
      <c r="I103" s="163">
        <f>SUM(I104:I114)</f>
        <v>0</v>
      </c>
      <c r="J103" s="163"/>
      <c r="K103" s="163">
        <f>SUM(K104:K114)</f>
        <v>0</v>
      </c>
      <c r="L103" s="163"/>
      <c r="M103" s="163">
        <f>SUM(M104:M114)</f>
        <v>0</v>
      </c>
      <c r="N103" s="162"/>
      <c r="O103" s="162">
        <f>SUM(O104:O114)</f>
        <v>2.2599999999999998</v>
      </c>
      <c r="P103" s="162"/>
      <c r="Q103" s="162">
        <f>SUM(Q104:Q114)</f>
        <v>0</v>
      </c>
      <c r="R103" s="163"/>
      <c r="S103" s="163"/>
      <c r="T103" s="164"/>
      <c r="U103" s="158"/>
      <c r="V103" s="158">
        <f>SUM(V104:V114)</f>
        <v>2.3899999999999997</v>
      </c>
      <c r="W103" s="158"/>
      <c r="X103" s="158"/>
      <c r="AG103" t="s">
        <v>177</v>
      </c>
    </row>
    <row r="104" spans="1:60" ht="22.5" outlineLevel="1" x14ac:dyDescent="0.2">
      <c r="A104" s="165">
        <v>17</v>
      </c>
      <c r="B104" s="166" t="s">
        <v>311</v>
      </c>
      <c r="C104" s="175" t="s">
        <v>312</v>
      </c>
      <c r="D104" s="167" t="s">
        <v>248</v>
      </c>
      <c r="E104" s="168">
        <v>5</v>
      </c>
      <c r="F104" s="169"/>
      <c r="G104" s="170">
        <f>ROUND(E104*F104,2)</f>
        <v>0</v>
      </c>
      <c r="H104" s="169"/>
      <c r="I104" s="170">
        <f>ROUND(E104*H104,2)</f>
        <v>0</v>
      </c>
      <c r="J104" s="169"/>
      <c r="K104" s="170">
        <f>ROUND(E104*J104,2)</f>
        <v>0</v>
      </c>
      <c r="L104" s="170">
        <v>21</v>
      </c>
      <c r="M104" s="170">
        <f>G104*(1+L104/100)</f>
        <v>0</v>
      </c>
      <c r="N104" s="168">
        <v>0.378</v>
      </c>
      <c r="O104" s="168">
        <f>ROUND(E104*N104,2)</f>
        <v>1.89</v>
      </c>
      <c r="P104" s="168">
        <v>0</v>
      </c>
      <c r="Q104" s="168">
        <f>ROUND(E104*P104,2)</f>
        <v>0</v>
      </c>
      <c r="R104" s="170" t="s">
        <v>249</v>
      </c>
      <c r="S104" s="170" t="s">
        <v>181</v>
      </c>
      <c r="T104" s="171" t="s">
        <v>250</v>
      </c>
      <c r="U104" s="157">
        <v>2.5999999999999999E-2</v>
      </c>
      <c r="V104" s="157">
        <f>ROUND(E104*U104,2)</f>
        <v>0.13</v>
      </c>
      <c r="W104" s="157"/>
      <c r="X104" s="157" t="s">
        <v>227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228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181" t="s">
        <v>253</v>
      </c>
      <c r="D105" s="179"/>
      <c r="E105" s="180"/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47"/>
      <c r="Z105" s="147"/>
      <c r="AA105" s="147"/>
      <c r="AB105" s="147"/>
      <c r="AC105" s="147"/>
      <c r="AD105" s="147"/>
      <c r="AE105" s="147"/>
      <c r="AF105" s="147"/>
      <c r="AG105" s="147" t="s">
        <v>230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181" t="s">
        <v>293</v>
      </c>
      <c r="D106" s="179"/>
      <c r="E106" s="180"/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47"/>
      <c r="Z106" s="147"/>
      <c r="AA106" s="147"/>
      <c r="AB106" s="147"/>
      <c r="AC106" s="147"/>
      <c r="AD106" s="147"/>
      <c r="AE106" s="147"/>
      <c r="AF106" s="147"/>
      <c r="AG106" s="147" t="s">
        <v>230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181" t="s">
        <v>255</v>
      </c>
      <c r="D107" s="179"/>
      <c r="E107" s="180">
        <v>5</v>
      </c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47"/>
      <c r="Z107" s="147"/>
      <c r="AA107" s="147"/>
      <c r="AB107" s="147"/>
      <c r="AC107" s="147"/>
      <c r="AD107" s="147"/>
      <c r="AE107" s="147"/>
      <c r="AF107" s="147"/>
      <c r="AG107" s="147" t="s">
        <v>230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241"/>
      <c r="D108" s="242"/>
      <c r="E108" s="242"/>
      <c r="F108" s="242"/>
      <c r="G108" s="242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47"/>
      <c r="Z108" s="147"/>
      <c r="AA108" s="147"/>
      <c r="AB108" s="147"/>
      <c r="AC108" s="147"/>
      <c r="AD108" s="147"/>
      <c r="AE108" s="147"/>
      <c r="AF108" s="147"/>
      <c r="AG108" s="147" t="s">
        <v>187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65">
        <v>18</v>
      </c>
      <c r="B109" s="166" t="s">
        <v>313</v>
      </c>
      <c r="C109" s="175" t="s">
        <v>314</v>
      </c>
      <c r="D109" s="167" t="s">
        <v>248</v>
      </c>
      <c r="E109" s="168">
        <v>5</v>
      </c>
      <c r="F109" s="169"/>
      <c r="G109" s="170">
        <f>ROUND(E109*F109,2)</f>
        <v>0</v>
      </c>
      <c r="H109" s="169"/>
      <c r="I109" s="170">
        <f>ROUND(E109*H109,2)</f>
        <v>0</v>
      </c>
      <c r="J109" s="169"/>
      <c r="K109" s="170">
        <f>ROUND(E109*J109,2)</f>
        <v>0</v>
      </c>
      <c r="L109" s="170">
        <v>21</v>
      </c>
      <c r="M109" s="170">
        <f>G109*(1+L109/100)</f>
        <v>0</v>
      </c>
      <c r="N109" s="168">
        <v>7.3899999999999993E-2</v>
      </c>
      <c r="O109" s="168">
        <f>ROUND(E109*N109,2)</f>
        <v>0.37</v>
      </c>
      <c r="P109" s="168">
        <v>0</v>
      </c>
      <c r="Q109" s="168">
        <f>ROUND(E109*P109,2)</f>
        <v>0</v>
      </c>
      <c r="R109" s="170" t="s">
        <v>249</v>
      </c>
      <c r="S109" s="170" t="s">
        <v>181</v>
      </c>
      <c r="T109" s="171" t="s">
        <v>250</v>
      </c>
      <c r="U109" s="157">
        <v>0.45200000000000001</v>
      </c>
      <c r="V109" s="157">
        <f>ROUND(E109*U109,2)</f>
        <v>2.2599999999999998</v>
      </c>
      <c r="W109" s="157"/>
      <c r="X109" s="157" t="s">
        <v>227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228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22.5" outlineLevel="1" x14ac:dyDescent="0.2">
      <c r="A110" s="154"/>
      <c r="B110" s="155"/>
      <c r="C110" s="252" t="s">
        <v>315</v>
      </c>
      <c r="D110" s="253"/>
      <c r="E110" s="253"/>
      <c r="F110" s="253"/>
      <c r="G110" s="253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47"/>
      <c r="Z110" s="147"/>
      <c r="AA110" s="147"/>
      <c r="AB110" s="147"/>
      <c r="AC110" s="147"/>
      <c r="AD110" s="147"/>
      <c r="AE110" s="147"/>
      <c r="AF110" s="147"/>
      <c r="AG110" s="147" t="s">
        <v>252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72" t="str">
        <f>C110</f>
        <v>s provedením lože z kameniva drceného, s vyplněním spár, s dvojitým hutněním a se smetením přebytečného materiálu na krajnici. S dodáním hmot pro lože a výplň spár.</v>
      </c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181" t="s">
        <v>253</v>
      </c>
      <c r="D111" s="179"/>
      <c r="E111" s="180"/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47"/>
      <c r="Z111" s="147"/>
      <c r="AA111" s="147"/>
      <c r="AB111" s="147"/>
      <c r="AC111" s="147"/>
      <c r="AD111" s="147"/>
      <c r="AE111" s="147"/>
      <c r="AF111" s="147"/>
      <c r="AG111" s="147" t="s">
        <v>230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181" t="s">
        <v>293</v>
      </c>
      <c r="D112" s="179"/>
      <c r="E112" s="180"/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47"/>
      <c r="Z112" s="147"/>
      <c r="AA112" s="147"/>
      <c r="AB112" s="147"/>
      <c r="AC112" s="147"/>
      <c r="AD112" s="147"/>
      <c r="AE112" s="147"/>
      <c r="AF112" s="147"/>
      <c r="AG112" s="147" t="s">
        <v>230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181" t="s">
        <v>255</v>
      </c>
      <c r="D113" s="179"/>
      <c r="E113" s="180">
        <v>5</v>
      </c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47"/>
      <c r="Z113" s="147"/>
      <c r="AA113" s="147"/>
      <c r="AB113" s="147"/>
      <c r="AC113" s="147"/>
      <c r="AD113" s="147"/>
      <c r="AE113" s="147"/>
      <c r="AF113" s="147"/>
      <c r="AG113" s="147" t="s">
        <v>230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241"/>
      <c r="D114" s="242"/>
      <c r="E114" s="242"/>
      <c r="F114" s="242"/>
      <c r="G114" s="242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47"/>
      <c r="Z114" s="147"/>
      <c r="AA114" s="147"/>
      <c r="AB114" s="147"/>
      <c r="AC114" s="147"/>
      <c r="AD114" s="147"/>
      <c r="AE114" s="147"/>
      <c r="AF114" s="147"/>
      <c r="AG114" s="147" t="s">
        <v>187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x14ac:dyDescent="0.2">
      <c r="A115" s="159" t="s">
        <v>176</v>
      </c>
      <c r="B115" s="160" t="s">
        <v>130</v>
      </c>
      <c r="C115" s="174" t="s">
        <v>131</v>
      </c>
      <c r="D115" s="161"/>
      <c r="E115" s="162"/>
      <c r="F115" s="163"/>
      <c r="G115" s="163">
        <f>SUMIF(AG116:AG160,"&lt;&gt;NOR",G116:G160)</f>
        <v>0</v>
      </c>
      <c r="H115" s="163"/>
      <c r="I115" s="163">
        <f>SUM(I116:I160)</f>
        <v>0</v>
      </c>
      <c r="J115" s="163"/>
      <c r="K115" s="163">
        <f>SUM(K116:K160)</f>
        <v>0</v>
      </c>
      <c r="L115" s="163"/>
      <c r="M115" s="163">
        <f>SUM(M116:M160)</f>
        <v>0</v>
      </c>
      <c r="N115" s="162"/>
      <c r="O115" s="162">
        <f>SUM(O116:O160)</f>
        <v>1.2000000000000002</v>
      </c>
      <c r="P115" s="162"/>
      <c r="Q115" s="162">
        <f>SUM(Q116:Q160)</f>
        <v>31.019999999999996</v>
      </c>
      <c r="R115" s="163"/>
      <c r="S115" s="163"/>
      <c r="T115" s="164"/>
      <c r="U115" s="158"/>
      <c r="V115" s="158">
        <f>SUM(V116:V160)</f>
        <v>171.85999999999999</v>
      </c>
      <c r="W115" s="158"/>
      <c r="X115" s="158"/>
      <c r="AG115" t="s">
        <v>177</v>
      </c>
    </row>
    <row r="116" spans="1:60" outlineLevel="1" x14ac:dyDescent="0.2">
      <c r="A116" s="165">
        <v>19</v>
      </c>
      <c r="B116" s="166" t="s">
        <v>316</v>
      </c>
      <c r="C116" s="175" t="s">
        <v>317</v>
      </c>
      <c r="D116" s="167" t="s">
        <v>304</v>
      </c>
      <c r="E116" s="168">
        <v>15.279030000000001</v>
      </c>
      <c r="F116" s="169"/>
      <c r="G116" s="170">
        <f>ROUND(E116*F116,2)</f>
        <v>0</v>
      </c>
      <c r="H116" s="169"/>
      <c r="I116" s="170">
        <f>ROUND(E116*H116,2)</f>
        <v>0</v>
      </c>
      <c r="J116" s="169"/>
      <c r="K116" s="170">
        <f>ROUND(E116*J116,2)</f>
        <v>0</v>
      </c>
      <c r="L116" s="170">
        <v>21</v>
      </c>
      <c r="M116" s="170">
        <f>G116*(1+L116/100)</f>
        <v>0</v>
      </c>
      <c r="N116" s="168">
        <v>0</v>
      </c>
      <c r="O116" s="168">
        <f>ROUND(E116*N116,2)</f>
        <v>0</v>
      </c>
      <c r="P116" s="168">
        <v>2</v>
      </c>
      <c r="Q116" s="168">
        <f>ROUND(E116*P116,2)</f>
        <v>30.56</v>
      </c>
      <c r="R116" s="170" t="s">
        <v>318</v>
      </c>
      <c r="S116" s="170" t="s">
        <v>181</v>
      </c>
      <c r="T116" s="171" t="s">
        <v>250</v>
      </c>
      <c r="U116" s="157">
        <v>6.44</v>
      </c>
      <c r="V116" s="157">
        <f>ROUND(E116*U116,2)</f>
        <v>98.4</v>
      </c>
      <c r="W116" s="157"/>
      <c r="X116" s="157" t="s">
        <v>227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228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252" t="s">
        <v>319</v>
      </c>
      <c r="D117" s="253"/>
      <c r="E117" s="253"/>
      <c r="F117" s="253"/>
      <c r="G117" s="253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47"/>
      <c r="Z117" s="147"/>
      <c r="AA117" s="147"/>
      <c r="AB117" s="147"/>
      <c r="AC117" s="147"/>
      <c r="AD117" s="147"/>
      <c r="AE117" s="147"/>
      <c r="AF117" s="147"/>
      <c r="AG117" s="147" t="s">
        <v>252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181" t="s">
        <v>253</v>
      </c>
      <c r="D118" s="179"/>
      <c r="E118" s="180"/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47"/>
      <c r="Z118" s="147"/>
      <c r="AA118" s="147"/>
      <c r="AB118" s="147"/>
      <c r="AC118" s="147"/>
      <c r="AD118" s="147"/>
      <c r="AE118" s="147"/>
      <c r="AF118" s="147"/>
      <c r="AG118" s="147" t="s">
        <v>230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181" t="s">
        <v>320</v>
      </c>
      <c r="D119" s="179"/>
      <c r="E119" s="180"/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47"/>
      <c r="Z119" s="147"/>
      <c r="AA119" s="147"/>
      <c r="AB119" s="147"/>
      <c r="AC119" s="147"/>
      <c r="AD119" s="147"/>
      <c r="AE119" s="147"/>
      <c r="AF119" s="147"/>
      <c r="AG119" s="147" t="s">
        <v>230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181" t="s">
        <v>321</v>
      </c>
      <c r="D120" s="179"/>
      <c r="E120" s="180">
        <v>1</v>
      </c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47"/>
      <c r="Z120" s="147"/>
      <c r="AA120" s="147"/>
      <c r="AB120" s="147"/>
      <c r="AC120" s="147"/>
      <c r="AD120" s="147"/>
      <c r="AE120" s="147"/>
      <c r="AF120" s="147"/>
      <c r="AG120" s="147" t="s">
        <v>230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181" t="s">
        <v>322</v>
      </c>
      <c r="D121" s="179"/>
      <c r="E121" s="180"/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47"/>
      <c r="Z121" s="147"/>
      <c r="AA121" s="147"/>
      <c r="AB121" s="147"/>
      <c r="AC121" s="147"/>
      <c r="AD121" s="147"/>
      <c r="AE121" s="147"/>
      <c r="AF121" s="147"/>
      <c r="AG121" s="147" t="s">
        <v>230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ht="22.5" outlineLevel="1" x14ac:dyDescent="0.2">
      <c r="A122" s="154"/>
      <c r="B122" s="155"/>
      <c r="C122" s="181" t="s">
        <v>323</v>
      </c>
      <c r="D122" s="179"/>
      <c r="E122" s="180">
        <v>8.7790300000000006</v>
      </c>
      <c r="F122" s="157"/>
      <c r="G122" s="1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47"/>
      <c r="Z122" s="147"/>
      <c r="AA122" s="147"/>
      <c r="AB122" s="147"/>
      <c r="AC122" s="147"/>
      <c r="AD122" s="147"/>
      <c r="AE122" s="147"/>
      <c r="AF122" s="147"/>
      <c r="AG122" s="147" t="s">
        <v>230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181" t="s">
        <v>324</v>
      </c>
      <c r="D123" s="179"/>
      <c r="E123" s="180"/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47"/>
      <c r="Z123" s="147"/>
      <c r="AA123" s="147"/>
      <c r="AB123" s="147"/>
      <c r="AC123" s="147"/>
      <c r="AD123" s="147"/>
      <c r="AE123" s="147"/>
      <c r="AF123" s="147"/>
      <c r="AG123" s="147" t="s">
        <v>230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181" t="s">
        <v>325</v>
      </c>
      <c r="D124" s="179"/>
      <c r="E124" s="180">
        <v>5.5</v>
      </c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47"/>
      <c r="Z124" s="147"/>
      <c r="AA124" s="147"/>
      <c r="AB124" s="147"/>
      <c r="AC124" s="147"/>
      <c r="AD124" s="147"/>
      <c r="AE124" s="147"/>
      <c r="AF124" s="147"/>
      <c r="AG124" s="147" t="s">
        <v>230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241"/>
      <c r="D125" s="242"/>
      <c r="E125" s="242"/>
      <c r="F125" s="242"/>
      <c r="G125" s="242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47"/>
      <c r="Z125" s="147"/>
      <c r="AA125" s="147"/>
      <c r="AB125" s="147"/>
      <c r="AC125" s="147"/>
      <c r="AD125" s="147"/>
      <c r="AE125" s="147"/>
      <c r="AF125" s="147"/>
      <c r="AG125" s="147" t="s">
        <v>187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22.5" outlineLevel="1" x14ac:dyDescent="0.2">
      <c r="A126" s="165">
        <v>20</v>
      </c>
      <c r="B126" s="166" t="s">
        <v>326</v>
      </c>
      <c r="C126" s="175" t="s">
        <v>327</v>
      </c>
      <c r="D126" s="167" t="s">
        <v>248</v>
      </c>
      <c r="E126" s="168">
        <v>117</v>
      </c>
      <c r="F126" s="169"/>
      <c r="G126" s="170">
        <f>ROUND(E126*F126,2)</f>
        <v>0</v>
      </c>
      <c r="H126" s="169"/>
      <c r="I126" s="170">
        <f>ROUND(E126*H126,2)</f>
        <v>0</v>
      </c>
      <c r="J126" s="169"/>
      <c r="K126" s="170">
        <f>ROUND(E126*J126,2)</f>
        <v>0</v>
      </c>
      <c r="L126" s="170">
        <v>21</v>
      </c>
      <c r="M126" s="170">
        <f>G126*(1+L126/100)</f>
        <v>0</v>
      </c>
      <c r="N126" s="168">
        <v>0</v>
      </c>
      <c r="O126" s="168">
        <f>ROUND(E126*N126,2)</f>
        <v>0</v>
      </c>
      <c r="P126" s="168">
        <v>0</v>
      </c>
      <c r="Q126" s="168">
        <f>ROUND(E126*P126,2)</f>
        <v>0</v>
      </c>
      <c r="R126" s="170" t="s">
        <v>249</v>
      </c>
      <c r="S126" s="170" t="s">
        <v>181</v>
      </c>
      <c r="T126" s="171" t="s">
        <v>250</v>
      </c>
      <c r="U126" s="157">
        <v>0.12</v>
      </c>
      <c r="V126" s="157">
        <f>ROUND(E126*U126,2)</f>
        <v>14.04</v>
      </c>
      <c r="W126" s="157"/>
      <c r="X126" s="157" t="s">
        <v>227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228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ht="22.5" outlineLevel="1" x14ac:dyDescent="0.2">
      <c r="A127" s="154"/>
      <c r="B127" s="155"/>
      <c r="C127" s="252" t="s">
        <v>328</v>
      </c>
      <c r="D127" s="253"/>
      <c r="E127" s="253"/>
      <c r="F127" s="253"/>
      <c r="G127" s="253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47"/>
      <c r="Z127" s="147"/>
      <c r="AA127" s="147"/>
      <c r="AB127" s="147"/>
      <c r="AC127" s="147"/>
      <c r="AD127" s="147"/>
      <c r="AE127" s="147"/>
      <c r="AF127" s="147"/>
      <c r="AG127" s="147" t="s">
        <v>252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72" t="str">
        <f>C127</f>
        <v>krajníků, desek nebo panelů od spojovacího materiálu s odklizením a uložením očištěných hmot a spojovacího materiálu na skládku na vzdálenost do 10 m</v>
      </c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181" t="s">
        <v>253</v>
      </c>
      <c r="D128" s="179"/>
      <c r="E128" s="180"/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47"/>
      <c r="Z128" s="147"/>
      <c r="AA128" s="147"/>
      <c r="AB128" s="147"/>
      <c r="AC128" s="147"/>
      <c r="AD128" s="147"/>
      <c r="AE128" s="147"/>
      <c r="AF128" s="147"/>
      <c r="AG128" s="147" t="s">
        <v>230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54"/>
      <c r="B129" s="155"/>
      <c r="C129" s="181" t="s">
        <v>258</v>
      </c>
      <c r="D129" s="179"/>
      <c r="E129" s="180">
        <v>112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47"/>
      <c r="Z129" s="147"/>
      <c r="AA129" s="147"/>
      <c r="AB129" s="147"/>
      <c r="AC129" s="147"/>
      <c r="AD129" s="147"/>
      <c r="AE129" s="147"/>
      <c r="AF129" s="147"/>
      <c r="AG129" s="147" t="s">
        <v>230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181" t="s">
        <v>255</v>
      </c>
      <c r="D130" s="179"/>
      <c r="E130" s="180">
        <v>5</v>
      </c>
      <c r="F130" s="157"/>
      <c r="G130" s="15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47"/>
      <c r="Z130" s="147"/>
      <c r="AA130" s="147"/>
      <c r="AB130" s="147"/>
      <c r="AC130" s="147"/>
      <c r="AD130" s="147"/>
      <c r="AE130" s="147"/>
      <c r="AF130" s="147"/>
      <c r="AG130" s="147" t="s">
        <v>230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241"/>
      <c r="D131" s="242"/>
      <c r="E131" s="242"/>
      <c r="F131" s="242"/>
      <c r="G131" s="242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47"/>
      <c r="Z131" s="147"/>
      <c r="AA131" s="147"/>
      <c r="AB131" s="147"/>
      <c r="AC131" s="147"/>
      <c r="AD131" s="147"/>
      <c r="AE131" s="147"/>
      <c r="AF131" s="147"/>
      <c r="AG131" s="147" t="s">
        <v>187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65">
        <v>21</v>
      </c>
      <c r="B132" s="166" t="s">
        <v>329</v>
      </c>
      <c r="C132" s="175" t="s">
        <v>330</v>
      </c>
      <c r="D132" s="167" t="s">
        <v>286</v>
      </c>
      <c r="E132" s="168">
        <v>7</v>
      </c>
      <c r="F132" s="169"/>
      <c r="G132" s="170">
        <f>ROUND(E132*F132,2)</f>
        <v>0</v>
      </c>
      <c r="H132" s="169"/>
      <c r="I132" s="170">
        <f>ROUND(E132*H132,2)</f>
        <v>0</v>
      </c>
      <c r="J132" s="169"/>
      <c r="K132" s="170">
        <f>ROUND(E132*J132,2)</f>
        <v>0</v>
      </c>
      <c r="L132" s="170">
        <v>21</v>
      </c>
      <c r="M132" s="170">
        <f>G132*(1+L132/100)</f>
        <v>0</v>
      </c>
      <c r="N132" s="168">
        <v>0</v>
      </c>
      <c r="O132" s="168">
        <f>ROUND(E132*N132,2)</f>
        <v>0</v>
      </c>
      <c r="P132" s="168">
        <v>9.2499999999999995E-3</v>
      </c>
      <c r="Q132" s="168">
        <f>ROUND(E132*P132,2)</f>
        <v>0.06</v>
      </c>
      <c r="R132" s="170" t="s">
        <v>331</v>
      </c>
      <c r="S132" s="170" t="s">
        <v>181</v>
      </c>
      <c r="T132" s="171" t="s">
        <v>250</v>
      </c>
      <c r="U132" s="157">
        <v>0.28699999999999998</v>
      </c>
      <c r="V132" s="157">
        <f>ROUND(E132*U132,2)</f>
        <v>2.0099999999999998</v>
      </c>
      <c r="W132" s="157"/>
      <c r="X132" s="157" t="s">
        <v>227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228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181" t="s">
        <v>332</v>
      </c>
      <c r="D133" s="179"/>
      <c r="E133" s="180"/>
      <c r="F133" s="157"/>
      <c r="G133" s="15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47"/>
      <c r="Z133" s="147"/>
      <c r="AA133" s="147"/>
      <c r="AB133" s="147"/>
      <c r="AC133" s="147"/>
      <c r="AD133" s="147"/>
      <c r="AE133" s="147"/>
      <c r="AF133" s="147"/>
      <c r="AG133" s="147" t="s">
        <v>230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181" t="s">
        <v>253</v>
      </c>
      <c r="D134" s="179"/>
      <c r="E134" s="180"/>
      <c r="F134" s="157"/>
      <c r="G134" s="157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47"/>
      <c r="Z134" s="147"/>
      <c r="AA134" s="147"/>
      <c r="AB134" s="147"/>
      <c r="AC134" s="147"/>
      <c r="AD134" s="147"/>
      <c r="AE134" s="147"/>
      <c r="AF134" s="147"/>
      <c r="AG134" s="147" t="s">
        <v>230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54"/>
      <c r="B135" s="155"/>
      <c r="C135" s="181" t="s">
        <v>333</v>
      </c>
      <c r="D135" s="179"/>
      <c r="E135" s="180">
        <v>7</v>
      </c>
      <c r="F135" s="157"/>
      <c r="G135" s="157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47"/>
      <c r="Z135" s="147"/>
      <c r="AA135" s="147"/>
      <c r="AB135" s="147"/>
      <c r="AC135" s="147"/>
      <c r="AD135" s="147"/>
      <c r="AE135" s="147"/>
      <c r="AF135" s="147"/>
      <c r="AG135" s="147" t="s">
        <v>230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241"/>
      <c r="D136" s="242"/>
      <c r="E136" s="242"/>
      <c r="F136" s="242"/>
      <c r="G136" s="242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47"/>
      <c r="Z136" s="147"/>
      <c r="AA136" s="147"/>
      <c r="AB136" s="147"/>
      <c r="AC136" s="147"/>
      <c r="AD136" s="147"/>
      <c r="AE136" s="147"/>
      <c r="AF136" s="147"/>
      <c r="AG136" s="147" t="s">
        <v>187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65">
        <v>22</v>
      </c>
      <c r="B137" s="166" t="s">
        <v>334</v>
      </c>
      <c r="C137" s="175" t="s">
        <v>335</v>
      </c>
      <c r="D137" s="167" t="s">
        <v>336</v>
      </c>
      <c r="E137" s="168">
        <v>1</v>
      </c>
      <c r="F137" s="169"/>
      <c r="G137" s="170">
        <f>ROUND(E137*F137,2)</f>
        <v>0</v>
      </c>
      <c r="H137" s="169"/>
      <c r="I137" s="170">
        <f>ROUND(E137*H137,2)</f>
        <v>0</v>
      </c>
      <c r="J137" s="169"/>
      <c r="K137" s="170">
        <f>ROUND(E137*J137,2)</f>
        <v>0</v>
      </c>
      <c r="L137" s="170">
        <v>21</v>
      </c>
      <c r="M137" s="170">
        <f>G137*(1+L137/100)</f>
        <v>0</v>
      </c>
      <c r="N137" s="168">
        <v>0</v>
      </c>
      <c r="O137" s="168">
        <f>ROUND(E137*N137,2)</f>
        <v>0</v>
      </c>
      <c r="P137" s="168">
        <v>0.4</v>
      </c>
      <c r="Q137" s="168">
        <f>ROUND(E137*P137,2)</f>
        <v>0.4</v>
      </c>
      <c r="R137" s="170"/>
      <c r="S137" s="170" t="s">
        <v>215</v>
      </c>
      <c r="T137" s="171" t="s">
        <v>182</v>
      </c>
      <c r="U137" s="157">
        <v>3.6120000000000001</v>
      </c>
      <c r="V137" s="157">
        <f>ROUND(E137*U137,2)</f>
        <v>3.61</v>
      </c>
      <c r="W137" s="157"/>
      <c r="X137" s="157" t="s">
        <v>227</v>
      </c>
      <c r="Y137" s="147"/>
      <c r="Z137" s="147"/>
      <c r="AA137" s="147"/>
      <c r="AB137" s="147"/>
      <c r="AC137" s="147"/>
      <c r="AD137" s="147"/>
      <c r="AE137" s="147"/>
      <c r="AF137" s="147"/>
      <c r="AG137" s="147" t="s">
        <v>228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181" t="s">
        <v>253</v>
      </c>
      <c r="D138" s="179"/>
      <c r="E138" s="180"/>
      <c r="F138" s="157"/>
      <c r="G138" s="157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47"/>
      <c r="Z138" s="147"/>
      <c r="AA138" s="147"/>
      <c r="AB138" s="147"/>
      <c r="AC138" s="147"/>
      <c r="AD138" s="147"/>
      <c r="AE138" s="147"/>
      <c r="AF138" s="147"/>
      <c r="AG138" s="147" t="s">
        <v>230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54"/>
      <c r="B139" s="155"/>
      <c r="C139" s="181" t="s">
        <v>337</v>
      </c>
      <c r="D139" s="179"/>
      <c r="E139" s="180"/>
      <c r="F139" s="157"/>
      <c r="G139" s="1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47"/>
      <c r="Z139" s="147"/>
      <c r="AA139" s="147"/>
      <c r="AB139" s="147"/>
      <c r="AC139" s="147"/>
      <c r="AD139" s="147"/>
      <c r="AE139" s="147"/>
      <c r="AF139" s="147"/>
      <c r="AG139" s="147" t="s">
        <v>230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181" t="s">
        <v>338</v>
      </c>
      <c r="D140" s="179"/>
      <c r="E140" s="180"/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47"/>
      <c r="Z140" s="147"/>
      <c r="AA140" s="147"/>
      <c r="AB140" s="147"/>
      <c r="AC140" s="147"/>
      <c r="AD140" s="147"/>
      <c r="AE140" s="147"/>
      <c r="AF140" s="147"/>
      <c r="AG140" s="147" t="s">
        <v>230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181" t="s">
        <v>90</v>
      </c>
      <c r="D141" s="179"/>
      <c r="E141" s="180">
        <v>1</v>
      </c>
      <c r="F141" s="157"/>
      <c r="G141" s="157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47"/>
      <c r="Z141" s="147"/>
      <c r="AA141" s="147"/>
      <c r="AB141" s="147"/>
      <c r="AC141" s="147"/>
      <c r="AD141" s="147"/>
      <c r="AE141" s="147"/>
      <c r="AF141" s="147"/>
      <c r="AG141" s="147" t="s">
        <v>230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241"/>
      <c r="D142" s="242"/>
      <c r="E142" s="242"/>
      <c r="F142" s="242"/>
      <c r="G142" s="242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47"/>
      <c r="Z142" s="147"/>
      <c r="AA142" s="147"/>
      <c r="AB142" s="147"/>
      <c r="AC142" s="147"/>
      <c r="AD142" s="147"/>
      <c r="AE142" s="147"/>
      <c r="AF142" s="147"/>
      <c r="AG142" s="147" t="s">
        <v>187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ht="22.5" outlineLevel="1" x14ac:dyDescent="0.2">
      <c r="A143" s="165">
        <v>23</v>
      </c>
      <c r="B143" s="166" t="s">
        <v>339</v>
      </c>
      <c r="C143" s="175" t="s">
        <v>340</v>
      </c>
      <c r="D143" s="167" t="s">
        <v>341</v>
      </c>
      <c r="E143" s="168">
        <v>5</v>
      </c>
      <c r="F143" s="169"/>
      <c r="G143" s="170">
        <f>ROUND(E143*F143,2)</f>
        <v>0</v>
      </c>
      <c r="H143" s="169"/>
      <c r="I143" s="170">
        <f>ROUND(E143*H143,2)</f>
        <v>0</v>
      </c>
      <c r="J143" s="169"/>
      <c r="K143" s="170">
        <f>ROUND(E143*J143,2)</f>
        <v>0</v>
      </c>
      <c r="L143" s="170">
        <v>21</v>
      </c>
      <c r="M143" s="170">
        <f>G143*(1+L143/100)</f>
        <v>0</v>
      </c>
      <c r="N143" s="168">
        <v>0.12</v>
      </c>
      <c r="O143" s="168">
        <f>ROUND(E143*N143,2)</f>
        <v>0.6</v>
      </c>
      <c r="P143" s="168">
        <v>0</v>
      </c>
      <c r="Q143" s="168">
        <f>ROUND(E143*P143,2)</f>
        <v>0</v>
      </c>
      <c r="R143" s="170"/>
      <c r="S143" s="170" t="s">
        <v>215</v>
      </c>
      <c r="T143" s="171" t="s">
        <v>182</v>
      </c>
      <c r="U143" s="157">
        <v>5.38</v>
      </c>
      <c r="V143" s="157">
        <f>ROUND(E143*U143,2)</f>
        <v>26.9</v>
      </c>
      <c r="W143" s="157"/>
      <c r="X143" s="157" t="s">
        <v>227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228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54"/>
      <c r="B144" s="155"/>
      <c r="C144" s="181" t="s">
        <v>253</v>
      </c>
      <c r="D144" s="179"/>
      <c r="E144" s="180"/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47"/>
      <c r="Z144" s="147"/>
      <c r="AA144" s="147"/>
      <c r="AB144" s="147"/>
      <c r="AC144" s="147"/>
      <c r="AD144" s="147"/>
      <c r="AE144" s="147"/>
      <c r="AF144" s="147"/>
      <c r="AG144" s="147" t="s">
        <v>230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181" t="s">
        <v>112</v>
      </c>
      <c r="D145" s="179"/>
      <c r="E145" s="180">
        <v>5</v>
      </c>
      <c r="F145" s="157"/>
      <c r="G145" s="157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47"/>
      <c r="Z145" s="147"/>
      <c r="AA145" s="147"/>
      <c r="AB145" s="147"/>
      <c r="AC145" s="147"/>
      <c r="AD145" s="147"/>
      <c r="AE145" s="147"/>
      <c r="AF145" s="147"/>
      <c r="AG145" s="147" t="s">
        <v>230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241"/>
      <c r="D146" s="242"/>
      <c r="E146" s="242"/>
      <c r="F146" s="242"/>
      <c r="G146" s="242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47"/>
      <c r="Z146" s="147"/>
      <c r="AA146" s="147"/>
      <c r="AB146" s="147"/>
      <c r="AC146" s="147"/>
      <c r="AD146" s="147"/>
      <c r="AE146" s="147"/>
      <c r="AF146" s="147"/>
      <c r="AG146" s="147" t="s">
        <v>187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ht="22.5" outlineLevel="1" x14ac:dyDescent="0.2">
      <c r="A147" s="165">
        <v>24</v>
      </c>
      <c r="B147" s="166" t="s">
        <v>342</v>
      </c>
      <c r="C147" s="175" t="s">
        <v>343</v>
      </c>
      <c r="D147" s="167" t="s">
        <v>341</v>
      </c>
      <c r="E147" s="168">
        <v>2</v>
      </c>
      <c r="F147" s="169"/>
      <c r="G147" s="170">
        <f>ROUND(E147*F147,2)</f>
        <v>0</v>
      </c>
      <c r="H147" s="169"/>
      <c r="I147" s="170">
        <f>ROUND(E147*H147,2)</f>
        <v>0</v>
      </c>
      <c r="J147" s="169"/>
      <c r="K147" s="170">
        <f>ROUND(E147*J147,2)</f>
        <v>0</v>
      </c>
      <c r="L147" s="170">
        <v>21</v>
      </c>
      <c r="M147" s="170">
        <f>G147*(1+L147/100)</f>
        <v>0</v>
      </c>
      <c r="N147" s="168">
        <v>0.12</v>
      </c>
      <c r="O147" s="168">
        <f>ROUND(E147*N147,2)</f>
        <v>0.24</v>
      </c>
      <c r="P147" s="168">
        <v>0</v>
      </c>
      <c r="Q147" s="168">
        <f>ROUND(E147*P147,2)</f>
        <v>0</v>
      </c>
      <c r="R147" s="170"/>
      <c r="S147" s="170" t="s">
        <v>215</v>
      </c>
      <c r="T147" s="171" t="s">
        <v>182</v>
      </c>
      <c r="U147" s="157">
        <v>5.38</v>
      </c>
      <c r="V147" s="157">
        <f>ROUND(E147*U147,2)</f>
        <v>10.76</v>
      </c>
      <c r="W147" s="157"/>
      <c r="X147" s="157" t="s">
        <v>227</v>
      </c>
      <c r="Y147" s="147"/>
      <c r="Z147" s="147"/>
      <c r="AA147" s="147"/>
      <c r="AB147" s="147"/>
      <c r="AC147" s="147"/>
      <c r="AD147" s="147"/>
      <c r="AE147" s="147"/>
      <c r="AF147" s="147"/>
      <c r="AG147" s="147" t="s">
        <v>228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4"/>
      <c r="B148" s="155"/>
      <c r="C148" s="181" t="s">
        <v>253</v>
      </c>
      <c r="D148" s="179"/>
      <c r="E148" s="180"/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47"/>
      <c r="Z148" s="147"/>
      <c r="AA148" s="147"/>
      <c r="AB148" s="147"/>
      <c r="AC148" s="147"/>
      <c r="AD148" s="147"/>
      <c r="AE148" s="147"/>
      <c r="AF148" s="147"/>
      <c r="AG148" s="147" t="s">
        <v>230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54"/>
      <c r="B149" s="155"/>
      <c r="C149" s="181" t="s">
        <v>104</v>
      </c>
      <c r="D149" s="179"/>
      <c r="E149" s="180">
        <v>2</v>
      </c>
      <c r="F149" s="157"/>
      <c r="G149" s="157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47"/>
      <c r="Z149" s="147"/>
      <c r="AA149" s="147"/>
      <c r="AB149" s="147"/>
      <c r="AC149" s="147"/>
      <c r="AD149" s="147"/>
      <c r="AE149" s="147"/>
      <c r="AF149" s="147"/>
      <c r="AG149" s="147" t="s">
        <v>230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54"/>
      <c r="B150" s="155"/>
      <c r="C150" s="241"/>
      <c r="D150" s="242"/>
      <c r="E150" s="242"/>
      <c r="F150" s="242"/>
      <c r="G150" s="242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47"/>
      <c r="Z150" s="147"/>
      <c r="AA150" s="147"/>
      <c r="AB150" s="147"/>
      <c r="AC150" s="147"/>
      <c r="AD150" s="147"/>
      <c r="AE150" s="147"/>
      <c r="AF150" s="147"/>
      <c r="AG150" s="147" t="s">
        <v>187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ht="22.5" outlineLevel="1" x14ac:dyDescent="0.2">
      <c r="A151" s="165">
        <v>25</v>
      </c>
      <c r="B151" s="166" t="s">
        <v>344</v>
      </c>
      <c r="C151" s="175" t="s">
        <v>345</v>
      </c>
      <c r="D151" s="167" t="s">
        <v>346</v>
      </c>
      <c r="E151" s="168">
        <v>1</v>
      </c>
      <c r="F151" s="169"/>
      <c r="G151" s="170">
        <f>ROUND(E151*F151,2)</f>
        <v>0</v>
      </c>
      <c r="H151" s="169"/>
      <c r="I151" s="170">
        <f>ROUND(E151*H151,2)</f>
        <v>0</v>
      </c>
      <c r="J151" s="169"/>
      <c r="K151" s="170">
        <f>ROUND(E151*J151,2)</f>
        <v>0</v>
      </c>
      <c r="L151" s="170">
        <v>21</v>
      </c>
      <c r="M151" s="170">
        <f>G151*(1+L151/100)</f>
        <v>0</v>
      </c>
      <c r="N151" s="168">
        <v>0.12</v>
      </c>
      <c r="O151" s="168">
        <f>ROUND(E151*N151,2)</f>
        <v>0.12</v>
      </c>
      <c r="P151" s="168">
        <v>0</v>
      </c>
      <c r="Q151" s="168">
        <f>ROUND(E151*P151,2)</f>
        <v>0</v>
      </c>
      <c r="R151" s="170"/>
      <c r="S151" s="170" t="s">
        <v>215</v>
      </c>
      <c r="T151" s="171" t="s">
        <v>182</v>
      </c>
      <c r="U151" s="157">
        <v>5.38</v>
      </c>
      <c r="V151" s="157">
        <f>ROUND(E151*U151,2)</f>
        <v>5.38</v>
      </c>
      <c r="W151" s="157"/>
      <c r="X151" s="157" t="s">
        <v>227</v>
      </c>
      <c r="Y151" s="147"/>
      <c r="Z151" s="147"/>
      <c r="AA151" s="147"/>
      <c r="AB151" s="147"/>
      <c r="AC151" s="147"/>
      <c r="AD151" s="147"/>
      <c r="AE151" s="147"/>
      <c r="AF151" s="147"/>
      <c r="AG151" s="147" t="s">
        <v>228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54"/>
      <c r="B152" s="155"/>
      <c r="C152" s="181" t="s">
        <v>253</v>
      </c>
      <c r="D152" s="179"/>
      <c r="E152" s="180"/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47"/>
      <c r="Z152" s="147"/>
      <c r="AA152" s="147"/>
      <c r="AB152" s="147"/>
      <c r="AC152" s="147"/>
      <c r="AD152" s="147"/>
      <c r="AE152" s="147"/>
      <c r="AF152" s="147"/>
      <c r="AG152" s="147" t="s">
        <v>230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54"/>
      <c r="B153" s="155"/>
      <c r="C153" s="181" t="s">
        <v>90</v>
      </c>
      <c r="D153" s="179"/>
      <c r="E153" s="180">
        <v>1</v>
      </c>
      <c r="F153" s="157"/>
      <c r="G153" s="15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47"/>
      <c r="Z153" s="147"/>
      <c r="AA153" s="147"/>
      <c r="AB153" s="147"/>
      <c r="AC153" s="147"/>
      <c r="AD153" s="147"/>
      <c r="AE153" s="147"/>
      <c r="AF153" s="147"/>
      <c r="AG153" s="147" t="s">
        <v>230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54"/>
      <c r="B154" s="155"/>
      <c r="C154" s="241"/>
      <c r="D154" s="242"/>
      <c r="E154" s="242"/>
      <c r="F154" s="242"/>
      <c r="G154" s="242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47"/>
      <c r="Z154" s="147"/>
      <c r="AA154" s="147"/>
      <c r="AB154" s="147"/>
      <c r="AC154" s="147"/>
      <c r="AD154" s="147"/>
      <c r="AE154" s="147"/>
      <c r="AF154" s="147"/>
      <c r="AG154" s="147" t="s">
        <v>187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65">
        <v>26</v>
      </c>
      <c r="B155" s="166" t="s">
        <v>347</v>
      </c>
      <c r="C155" s="175" t="s">
        <v>348</v>
      </c>
      <c r="D155" s="167" t="s">
        <v>349</v>
      </c>
      <c r="E155" s="168">
        <v>1</v>
      </c>
      <c r="F155" s="169"/>
      <c r="G155" s="170">
        <f>ROUND(E155*F155,2)</f>
        <v>0</v>
      </c>
      <c r="H155" s="169"/>
      <c r="I155" s="170">
        <f>ROUND(E155*H155,2)</f>
        <v>0</v>
      </c>
      <c r="J155" s="169"/>
      <c r="K155" s="170">
        <f>ROUND(E155*J155,2)</f>
        <v>0</v>
      </c>
      <c r="L155" s="170">
        <v>21</v>
      </c>
      <c r="M155" s="170">
        <f>G155*(1+L155/100)</f>
        <v>0</v>
      </c>
      <c r="N155" s="168">
        <v>0.12</v>
      </c>
      <c r="O155" s="168">
        <f>ROUND(E155*N155,2)</f>
        <v>0.12</v>
      </c>
      <c r="P155" s="168">
        <v>0</v>
      </c>
      <c r="Q155" s="168">
        <f>ROUND(E155*P155,2)</f>
        <v>0</v>
      </c>
      <c r="R155" s="170"/>
      <c r="S155" s="170" t="s">
        <v>215</v>
      </c>
      <c r="T155" s="171" t="s">
        <v>182</v>
      </c>
      <c r="U155" s="157">
        <v>5.38</v>
      </c>
      <c r="V155" s="157">
        <f>ROUND(E155*U155,2)</f>
        <v>5.38</v>
      </c>
      <c r="W155" s="157"/>
      <c r="X155" s="157" t="s">
        <v>227</v>
      </c>
      <c r="Y155" s="147"/>
      <c r="Z155" s="147"/>
      <c r="AA155" s="147"/>
      <c r="AB155" s="147"/>
      <c r="AC155" s="147"/>
      <c r="AD155" s="147"/>
      <c r="AE155" s="147"/>
      <c r="AF155" s="147"/>
      <c r="AG155" s="147" t="s">
        <v>228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54"/>
      <c r="B156" s="155"/>
      <c r="C156" s="181" t="s">
        <v>253</v>
      </c>
      <c r="D156" s="179"/>
      <c r="E156" s="180"/>
      <c r="F156" s="157"/>
      <c r="G156" s="157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47"/>
      <c r="Z156" s="147"/>
      <c r="AA156" s="147"/>
      <c r="AB156" s="147"/>
      <c r="AC156" s="147"/>
      <c r="AD156" s="147"/>
      <c r="AE156" s="147"/>
      <c r="AF156" s="147"/>
      <c r="AG156" s="147" t="s">
        <v>230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181" t="s">
        <v>90</v>
      </c>
      <c r="D157" s="179"/>
      <c r="E157" s="180">
        <v>1</v>
      </c>
      <c r="F157" s="157"/>
      <c r="G157" s="1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47"/>
      <c r="Z157" s="147"/>
      <c r="AA157" s="147"/>
      <c r="AB157" s="147"/>
      <c r="AC157" s="147"/>
      <c r="AD157" s="147"/>
      <c r="AE157" s="147"/>
      <c r="AF157" s="147"/>
      <c r="AG157" s="147" t="s">
        <v>230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54"/>
      <c r="B158" s="155"/>
      <c r="C158" s="241"/>
      <c r="D158" s="242"/>
      <c r="E158" s="242"/>
      <c r="F158" s="242"/>
      <c r="G158" s="242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47"/>
      <c r="Z158" s="147"/>
      <c r="AA158" s="147"/>
      <c r="AB158" s="147"/>
      <c r="AC158" s="147"/>
      <c r="AD158" s="147"/>
      <c r="AE158" s="147"/>
      <c r="AF158" s="147"/>
      <c r="AG158" s="147" t="s">
        <v>187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65">
        <v>27</v>
      </c>
      <c r="B159" s="166" t="s">
        <v>350</v>
      </c>
      <c r="C159" s="175" t="s">
        <v>351</v>
      </c>
      <c r="D159" s="167" t="s">
        <v>349</v>
      </c>
      <c r="E159" s="168">
        <v>1</v>
      </c>
      <c r="F159" s="169"/>
      <c r="G159" s="170">
        <f>ROUND(E159*F159,2)</f>
        <v>0</v>
      </c>
      <c r="H159" s="169"/>
      <c r="I159" s="170">
        <f>ROUND(E159*H159,2)</f>
        <v>0</v>
      </c>
      <c r="J159" s="169"/>
      <c r="K159" s="170">
        <f>ROUND(E159*J159,2)</f>
        <v>0</v>
      </c>
      <c r="L159" s="170">
        <v>21</v>
      </c>
      <c r="M159" s="170">
        <f>G159*(1+L159/100)</f>
        <v>0</v>
      </c>
      <c r="N159" s="168">
        <v>0.12</v>
      </c>
      <c r="O159" s="168">
        <f>ROUND(E159*N159,2)</f>
        <v>0.12</v>
      </c>
      <c r="P159" s="168">
        <v>0</v>
      </c>
      <c r="Q159" s="168">
        <f>ROUND(E159*P159,2)</f>
        <v>0</v>
      </c>
      <c r="R159" s="170"/>
      <c r="S159" s="170" t="s">
        <v>215</v>
      </c>
      <c r="T159" s="171" t="s">
        <v>182</v>
      </c>
      <c r="U159" s="157">
        <v>5.38</v>
      </c>
      <c r="V159" s="157">
        <f>ROUND(E159*U159,2)</f>
        <v>5.38</v>
      </c>
      <c r="W159" s="157"/>
      <c r="X159" s="157" t="s">
        <v>227</v>
      </c>
      <c r="Y159" s="147"/>
      <c r="Z159" s="147"/>
      <c r="AA159" s="147"/>
      <c r="AB159" s="147"/>
      <c r="AC159" s="147"/>
      <c r="AD159" s="147"/>
      <c r="AE159" s="147"/>
      <c r="AF159" s="147"/>
      <c r="AG159" s="147" t="s">
        <v>228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54"/>
      <c r="B160" s="155"/>
      <c r="C160" s="237"/>
      <c r="D160" s="238"/>
      <c r="E160" s="238"/>
      <c r="F160" s="238"/>
      <c r="G160" s="238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47"/>
      <c r="Z160" s="147"/>
      <c r="AA160" s="147"/>
      <c r="AB160" s="147"/>
      <c r="AC160" s="147"/>
      <c r="AD160" s="147"/>
      <c r="AE160" s="147"/>
      <c r="AF160" s="147"/>
      <c r="AG160" s="147" t="s">
        <v>187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x14ac:dyDescent="0.2">
      <c r="A161" s="159" t="s">
        <v>176</v>
      </c>
      <c r="B161" s="160" t="s">
        <v>132</v>
      </c>
      <c r="C161" s="174" t="s">
        <v>133</v>
      </c>
      <c r="D161" s="161"/>
      <c r="E161" s="162"/>
      <c r="F161" s="163"/>
      <c r="G161" s="163">
        <f>SUMIF(AG162:AG166,"&lt;&gt;NOR",G162:G166)</f>
        <v>0</v>
      </c>
      <c r="H161" s="163"/>
      <c r="I161" s="163">
        <f>SUM(I162:I166)</f>
        <v>0</v>
      </c>
      <c r="J161" s="163"/>
      <c r="K161" s="163">
        <f>SUM(K162:K166)</f>
        <v>0</v>
      </c>
      <c r="L161" s="163"/>
      <c r="M161" s="163">
        <f>SUM(M162:M166)</f>
        <v>0</v>
      </c>
      <c r="N161" s="162"/>
      <c r="O161" s="162">
        <f>SUM(O162:O166)</f>
        <v>0</v>
      </c>
      <c r="P161" s="162"/>
      <c r="Q161" s="162">
        <f>SUM(Q162:Q166)</f>
        <v>0</v>
      </c>
      <c r="R161" s="163"/>
      <c r="S161" s="163"/>
      <c r="T161" s="164"/>
      <c r="U161" s="158"/>
      <c r="V161" s="158">
        <f>SUM(V162:V166)</f>
        <v>2.97</v>
      </c>
      <c r="W161" s="158"/>
      <c r="X161" s="158"/>
      <c r="AG161" t="s">
        <v>177</v>
      </c>
    </row>
    <row r="162" spans="1:60" outlineLevel="1" x14ac:dyDescent="0.2">
      <c r="A162" s="165">
        <v>28</v>
      </c>
      <c r="B162" s="166" t="s">
        <v>352</v>
      </c>
      <c r="C162" s="175" t="s">
        <v>353</v>
      </c>
      <c r="D162" s="167" t="s">
        <v>354</v>
      </c>
      <c r="E162" s="168">
        <v>29.716280000000001</v>
      </c>
      <c r="F162" s="169"/>
      <c r="G162" s="170">
        <f>ROUND(E162*F162,2)</f>
        <v>0</v>
      </c>
      <c r="H162" s="169"/>
      <c r="I162" s="170">
        <f>ROUND(E162*H162,2)</f>
        <v>0</v>
      </c>
      <c r="J162" s="169"/>
      <c r="K162" s="170">
        <f>ROUND(E162*J162,2)</f>
        <v>0</v>
      </c>
      <c r="L162" s="170">
        <v>21</v>
      </c>
      <c r="M162" s="170">
        <f>G162*(1+L162/100)</f>
        <v>0</v>
      </c>
      <c r="N162" s="168">
        <v>0</v>
      </c>
      <c r="O162" s="168">
        <f>ROUND(E162*N162,2)</f>
        <v>0</v>
      </c>
      <c r="P162" s="168">
        <v>0</v>
      </c>
      <c r="Q162" s="168">
        <f>ROUND(E162*P162,2)</f>
        <v>0</v>
      </c>
      <c r="R162" s="170"/>
      <c r="S162" s="170" t="s">
        <v>215</v>
      </c>
      <c r="T162" s="171" t="s">
        <v>182</v>
      </c>
      <c r="U162" s="157">
        <v>0.1</v>
      </c>
      <c r="V162" s="157">
        <f>ROUND(E162*U162,2)</f>
        <v>2.97</v>
      </c>
      <c r="W162" s="157"/>
      <c r="X162" s="157" t="s">
        <v>355</v>
      </c>
      <c r="Y162" s="147"/>
      <c r="Z162" s="147"/>
      <c r="AA162" s="147"/>
      <c r="AB162" s="147"/>
      <c r="AC162" s="147"/>
      <c r="AD162" s="147"/>
      <c r="AE162" s="147"/>
      <c r="AF162" s="147"/>
      <c r="AG162" s="147" t="s">
        <v>356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54"/>
      <c r="B163" s="155"/>
      <c r="C163" s="181" t="s">
        <v>357</v>
      </c>
      <c r="D163" s="179"/>
      <c r="E163" s="180"/>
      <c r="F163" s="157"/>
      <c r="G163" s="1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47"/>
      <c r="Z163" s="147"/>
      <c r="AA163" s="147"/>
      <c r="AB163" s="147"/>
      <c r="AC163" s="147"/>
      <c r="AD163" s="147"/>
      <c r="AE163" s="147"/>
      <c r="AF163" s="147"/>
      <c r="AG163" s="147" t="s">
        <v>230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54"/>
      <c r="B164" s="155"/>
      <c r="C164" s="181" t="s">
        <v>358</v>
      </c>
      <c r="D164" s="179"/>
      <c r="E164" s="180"/>
      <c r="F164" s="157"/>
      <c r="G164" s="15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47"/>
      <c r="Z164" s="147"/>
      <c r="AA164" s="147"/>
      <c r="AB164" s="147"/>
      <c r="AC164" s="147"/>
      <c r="AD164" s="147"/>
      <c r="AE164" s="147"/>
      <c r="AF164" s="147"/>
      <c r="AG164" s="147" t="s">
        <v>230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54"/>
      <c r="B165" s="155"/>
      <c r="C165" s="181" t="s">
        <v>359</v>
      </c>
      <c r="D165" s="179"/>
      <c r="E165" s="180">
        <v>29.716280000000001</v>
      </c>
      <c r="F165" s="157"/>
      <c r="G165" s="157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47"/>
      <c r="Z165" s="147"/>
      <c r="AA165" s="147"/>
      <c r="AB165" s="147"/>
      <c r="AC165" s="147"/>
      <c r="AD165" s="147"/>
      <c r="AE165" s="147"/>
      <c r="AF165" s="147"/>
      <c r="AG165" s="147" t="s">
        <v>230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54"/>
      <c r="B166" s="155"/>
      <c r="C166" s="241"/>
      <c r="D166" s="242"/>
      <c r="E166" s="242"/>
      <c r="F166" s="242"/>
      <c r="G166" s="242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47"/>
      <c r="Z166" s="147"/>
      <c r="AA166" s="147"/>
      <c r="AB166" s="147"/>
      <c r="AC166" s="147"/>
      <c r="AD166" s="147"/>
      <c r="AE166" s="147"/>
      <c r="AF166" s="147"/>
      <c r="AG166" s="147" t="s">
        <v>187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x14ac:dyDescent="0.2">
      <c r="A167" s="159" t="s">
        <v>176</v>
      </c>
      <c r="B167" s="160" t="s">
        <v>144</v>
      </c>
      <c r="C167" s="174" t="s">
        <v>145</v>
      </c>
      <c r="D167" s="161"/>
      <c r="E167" s="162"/>
      <c r="F167" s="163"/>
      <c r="G167" s="163">
        <f>SUMIF(AG168:AG198,"&lt;&gt;NOR",G168:G198)</f>
        <v>0</v>
      </c>
      <c r="H167" s="163"/>
      <c r="I167" s="163">
        <f>SUM(I168:I198)</f>
        <v>0</v>
      </c>
      <c r="J167" s="163"/>
      <c r="K167" s="163">
        <f>SUM(K168:K198)</f>
        <v>0</v>
      </c>
      <c r="L167" s="163"/>
      <c r="M167" s="163">
        <f>SUM(M168:M198)</f>
        <v>0</v>
      </c>
      <c r="N167" s="162"/>
      <c r="O167" s="162">
        <f>SUM(O168:O198)</f>
        <v>0</v>
      </c>
      <c r="P167" s="162"/>
      <c r="Q167" s="162">
        <f>SUM(Q168:Q198)</f>
        <v>0</v>
      </c>
      <c r="R167" s="163"/>
      <c r="S167" s="163"/>
      <c r="T167" s="164"/>
      <c r="U167" s="158"/>
      <c r="V167" s="158">
        <f>SUM(V168:V198)</f>
        <v>461.37</v>
      </c>
      <c r="W167" s="158"/>
      <c r="X167" s="158"/>
      <c r="AG167" t="s">
        <v>177</v>
      </c>
    </row>
    <row r="168" spans="1:60" ht="22.5" outlineLevel="1" x14ac:dyDescent="0.2">
      <c r="A168" s="165">
        <v>29</v>
      </c>
      <c r="B168" s="166" t="s">
        <v>360</v>
      </c>
      <c r="C168" s="175" t="s">
        <v>361</v>
      </c>
      <c r="D168" s="167" t="s">
        <v>354</v>
      </c>
      <c r="E168" s="168">
        <v>601.52846</v>
      </c>
      <c r="F168" s="169"/>
      <c r="G168" s="170">
        <f>ROUND(E168*F168,2)</f>
        <v>0</v>
      </c>
      <c r="H168" s="169"/>
      <c r="I168" s="170">
        <f>ROUND(E168*H168,2)</f>
        <v>0</v>
      </c>
      <c r="J168" s="169"/>
      <c r="K168" s="170">
        <f>ROUND(E168*J168,2)</f>
        <v>0</v>
      </c>
      <c r="L168" s="170">
        <v>21</v>
      </c>
      <c r="M168" s="170">
        <f>G168*(1+L168/100)</f>
        <v>0</v>
      </c>
      <c r="N168" s="168">
        <v>0</v>
      </c>
      <c r="O168" s="168">
        <f>ROUND(E168*N168,2)</f>
        <v>0</v>
      </c>
      <c r="P168" s="168">
        <v>0</v>
      </c>
      <c r="Q168" s="168">
        <f>ROUND(E168*P168,2)</f>
        <v>0</v>
      </c>
      <c r="R168" s="170" t="s">
        <v>362</v>
      </c>
      <c r="S168" s="170" t="s">
        <v>181</v>
      </c>
      <c r="T168" s="171" t="s">
        <v>250</v>
      </c>
      <c r="U168" s="157">
        <v>0.27700000000000002</v>
      </c>
      <c r="V168" s="157">
        <f>ROUND(E168*U168,2)</f>
        <v>166.62</v>
      </c>
      <c r="W168" s="157"/>
      <c r="X168" s="157" t="s">
        <v>363</v>
      </c>
      <c r="Y168" s="147"/>
      <c r="Z168" s="147"/>
      <c r="AA168" s="147"/>
      <c r="AB168" s="147"/>
      <c r="AC168" s="147"/>
      <c r="AD168" s="147"/>
      <c r="AE168" s="147"/>
      <c r="AF168" s="147"/>
      <c r="AG168" s="147" t="s">
        <v>364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54"/>
      <c r="B169" s="155"/>
      <c r="C169" s="252" t="s">
        <v>365</v>
      </c>
      <c r="D169" s="253"/>
      <c r="E169" s="253"/>
      <c r="F169" s="253"/>
      <c r="G169" s="253"/>
      <c r="H169" s="157"/>
      <c r="I169" s="157"/>
      <c r="J169" s="157"/>
      <c r="K169" s="157"/>
      <c r="L169" s="157"/>
      <c r="M169" s="157"/>
      <c r="N169" s="156"/>
      <c r="O169" s="156"/>
      <c r="P169" s="156"/>
      <c r="Q169" s="156"/>
      <c r="R169" s="157"/>
      <c r="S169" s="157"/>
      <c r="T169" s="157"/>
      <c r="U169" s="157"/>
      <c r="V169" s="157"/>
      <c r="W169" s="157"/>
      <c r="X169" s="157"/>
      <c r="Y169" s="147"/>
      <c r="Z169" s="147"/>
      <c r="AA169" s="147"/>
      <c r="AB169" s="147"/>
      <c r="AC169" s="147"/>
      <c r="AD169" s="147"/>
      <c r="AE169" s="147"/>
      <c r="AF169" s="147"/>
      <c r="AG169" s="147" t="s">
        <v>252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54"/>
      <c r="B170" s="155"/>
      <c r="C170" s="250" t="s">
        <v>366</v>
      </c>
      <c r="D170" s="251"/>
      <c r="E170" s="251"/>
      <c r="F170" s="251"/>
      <c r="G170" s="251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47"/>
      <c r="Z170" s="147"/>
      <c r="AA170" s="147"/>
      <c r="AB170" s="147"/>
      <c r="AC170" s="147"/>
      <c r="AD170" s="147"/>
      <c r="AE170" s="147"/>
      <c r="AF170" s="147"/>
      <c r="AG170" s="147" t="s">
        <v>186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54"/>
      <c r="B171" s="155"/>
      <c r="C171" s="250" t="s">
        <v>367</v>
      </c>
      <c r="D171" s="251"/>
      <c r="E171" s="251"/>
      <c r="F171" s="251"/>
      <c r="G171" s="251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47"/>
      <c r="Z171" s="147"/>
      <c r="AA171" s="147"/>
      <c r="AB171" s="147"/>
      <c r="AC171" s="147"/>
      <c r="AD171" s="147"/>
      <c r="AE171" s="147"/>
      <c r="AF171" s="147"/>
      <c r="AG171" s="147" t="s">
        <v>186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ht="22.5" outlineLevel="1" x14ac:dyDescent="0.2">
      <c r="A172" s="154"/>
      <c r="B172" s="155"/>
      <c r="C172" s="250" t="s">
        <v>368</v>
      </c>
      <c r="D172" s="251"/>
      <c r="E172" s="251"/>
      <c r="F172" s="251"/>
      <c r="G172" s="251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47"/>
      <c r="Z172" s="147"/>
      <c r="AA172" s="147"/>
      <c r="AB172" s="147"/>
      <c r="AC172" s="147"/>
      <c r="AD172" s="147"/>
      <c r="AE172" s="147"/>
      <c r="AF172" s="147"/>
      <c r="AG172" s="147" t="s">
        <v>186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72" t="str">
        <f>C172</f>
        <v>- při vodorovné dopravě po vodě : vyložení na hromady na suchu nebo na přeložení na dopravní prostředek na suchu do 15 m vodorovně a současně do 4 m svisle,</v>
      </c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54"/>
      <c r="B173" s="155"/>
      <c r="C173" s="250" t="s">
        <v>369</v>
      </c>
      <c r="D173" s="251"/>
      <c r="E173" s="251"/>
      <c r="F173" s="251"/>
      <c r="G173" s="251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47"/>
      <c r="Z173" s="147"/>
      <c r="AA173" s="147"/>
      <c r="AB173" s="147"/>
      <c r="AC173" s="147"/>
      <c r="AD173" s="147"/>
      <c r="AE173" s="147"/>
      <c r="AF173" s="147"/>
      <c r="AG173" s="147" t="s">
        <v>186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54"/>
      <c r="B174" s="155"/>
      <c r="C174" s="181" t="s">
        <v>370</v>
      </c>
      <c r="D174" s="179"/>
      <c r="E174" s="180"/>
      <c r="F174" s="157"/>
      <c r="G174" s="157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47"/>
      <c r="Z174" s="147"/>
      <c r="AA174" s="147"/>
      <c r="AB174" s="147"/>
      <c r="AC174" s="147"/>
      <c r="AD174" s="147"/>
      <c r="AE174" s="147"/>
      <c r="AF174" s="147"/>
      <c r="AG174" s="147" t="s">
        <v>230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54"/>
      <c r="B175" s="155"/>
      <c r="C175" s="181" t="s">
        <v>371</v>
      </c>
      <c r="D175" s="179"/>
      <c r="E175" s="180"/>
      <c r="F175" s="157"/>
      <c r="G175" s="157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47"/>
      <c r="Z175" s="147"/>
      <c r="AA175" s="147"/>
      <c r="AB175" s="147"/>
      <c r="AC175" s="147"/>
      <c r="AD175" s="147"/>
      <c r="AE175" s="147"/>
      <c r="AF175" s="147"/>
      <c r="AG175" s="147" t="s">
        <v>230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54"/>
      <c r="B176" s="155"/>
      <c r="C176" s="181" t="s">
        <v>372</v>
      </c>
      <c r="D176" s="179"/>
      <c r="E176" s="180">
        <v>601.52846</v>
      </c>
      <c r="F176" s="157"/>
      <c r="G176" s="157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47"/>
      <c r="Z176" s="147"/>
      <c r="AA176" s="147"/>
      <c r="AB176" s="147"/>
      <c r="AC176" s="147"/>
      <c r="AD176" s="147"/>
      <c r="AE176" s="147"/>
      <c r="AF176" s="147"/>
      <c r="AG176" s="147" t="s">
        <v>230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54"/>
      <c r="B177" s="155"/>
      <c r="C177" s="241"/>
      <c r="D177" s="242"/>
      <c r="E177" s="242"/>
      <c r="F177" s="242"/>
      <c r="G177" s="242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47"/>
      <c r="Z177" s="147"/>
      <c r="AA177" s="147"/>
      <c r="AB177" s="147"/>
      <c r="AC177" s="147"/>
      <c r="AD177" s="147"/>
      <c r="AE177" s="147"/>
      <c r="AF177" s="147"/>
      <c r="AG177" s="147" t="s">
        <v>187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65">
        <v>30</v>
      </c>
      <c r="B178" s="166" t="s">
        <v>373</v>
      </c>
      <c r="C178" s="175" t="s">
        <v>374</v>
      </c>
      <c r="D178" s="167" t="s">
        <v>354</v>
      </c>
      <c r="E178" s="168">
        <v>601.52846</v>
      </c>
      <c r="F178" s="169"/>
      <c r="G178" s="170">
        <f>ROUND(E178*F178,2)</f>
        <v>0</v>
      </c>
      <c r="H178" s="169"/>
      <c r="I178" s="170">
        <f>ROUND(E178*H178,2)</f>
        <v>0</v>
      </c>
      <c r="J178" s="169"/>
      <c r="K178" s="170">
        <f>ROUND(E178*J178,2)</f>
        <v>0</v>
      </c>
      <c r="L178" s="170">
        <v>21</v>
      </c>
      <c r="M178" s="170">
        <f>G178*(1+L178/100)</f>
        <v>0</v>
      </c>
      <c r="N178" s="168">
        <v>0</v>
      </c>
      <c r="O178" s="168">
        <f>ROUND(E178*N178,2)</f>
        <v>0</v>
      </c>
      <c r="P178" s="168">
        <v>0</v>
      </c>
      <c r="Q178" s="168">
        <f>ROUND(E178*P178,2)</f>
        <v>0</v>
      </c>
      <c r="R178" s="170" t="s">
        <v>318</v>
      </c>
      <c r="S178" s="170" t="s">
        <v>181</v>
      </c>
      <c r="T178" s="171" t="s">
        <v>250</v>
      </c>
      <c r="U178" s="157">
        <v>0.49</v>
      </c>
      <c r="V178" s="157">
        <f>ROUND(E178*U178,2)</f>
        <v>294.75</v>
      </c>
      <c r="W178" s="157"/>
      <c r="X178" s="157" t="s">
        <v>363</v>
      </c>
      <c r="Y178" s="147"/>
      <c r="Z178" s="147"/>
      <c r="AA178" s="147"/>
      <c r="AB178" s="147"/>
      <c r="AC178" s="147"/>
      <c r="AD178" s="147"/>
      <c r="AE178" s="147"/>
      <c r="AF178" s="147"/>
      <c r="AG178" s="147" t="s">
        <v>364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4"/>
      <c r="B179" s="155"/>
      <c r="C179" s="239" t="s">
        <v>375</v>
      </c>
      <c r="D179" s="240"/>
      <c r="E179" s="240"/>
      <c r="F179" s="240"/>
      <c r="G179" s="240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47"/>
      <c r="Z179" s="147"/>
      <c r="AA179" s="147"/>
      <c r="AB179" s="147"/>
      <c r="AC179" s="147"/>
      <c r="AD179" s="147"/>
      <c r="AE179" s="147"/>
      <c r="AF179" s="147"/>
      <c r="AG179" s="147" t="s">
        <v>186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54"/>
      <c r="B180" s="155"/>
      <c r="C180" s="181" t="s">
        <v>370</v>
      </c>
      <c r="D180" s="179"/>
      <c r="E180" s="180"/>
      <c r="F180" s="157"/>
      <c r="G180" s="157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47"/>
      <c r="Z180" s="147"/>
      <c r="AA180" s="147"/>
      <c r="AB180" s="147"/>
      <c r="AC180" s="147"/>
      <c r="AD180" s="147"/>
      <c r="AE180" s="147"/>
      <c r="AF180" s="147"/>
      <c r="AG180" s="147" t="s">
        <v>230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54"/>
      <c r="B181" s="155"/>
      <c r="C181" s="181" t="s">
        <v>371</v>
      </c>
      <c r="D181" s="179"/>
      <c r="E181" s="180"/>
      <c r="F181" s="157"/>
      <c r="G181" s="157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47"/>
      <c r="Z181" s="147"/>
      <c r="AA181" s="147"/>
      <c r="AB181" s="147"/>
      <c r="AC181" s="147"/>
      <c r="AD181" s="147"/>
      <c r="AE181" s="147"/>
      <c r="AF181" s="147"/>
      <c r="AG181" s="147" t="s">
        <v>230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54"/>
      <c r="B182" s="155"/>
      <c r="C182" s="181" t="s">
        <v>372</v>
      </c>
      <c r="D182" s="179"/>
      <c r="E182" s="180">
        <v>601.52846</v>
      </c>
      <c r="F182" s="157"/>
      <c r="G182" s="157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47"/>
      <c r="Z182" s="147"/>
      <c r="AA182" s="147"/>
      <c r="AB182" s="147"/>
      <c r="AC182" s="147"/>
      <c r="AD182" s="147"/>
      <c r="AE182" s="147"/>
      <c r="AF182" s="147"/>
      <c r="AG182" s="147" t="s">
        <v>230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54"/>
      <c r="B183" s="155"/>
      <c r="C183" s="241"/>
      <c r="D183" s="242"/>
      <c r="E183" s="242"/>
      <c r="F183" s="242"/>
      <c r="G183" s="242"/>
      <c r="H183" s="157"/>
      <c r="I183" s="157"/>
      <c r="J183" s="157"/>
      <c r="K183" s="157"/>
      <c r="L183" s="157"/>
      <c r="M183" s="157"/>
      <c r="N183" s="156"/>
      <c r="O183" s="156"/>
      <c r="P183" s="156"/>
      <c r="Q183" s="156"/>
      <c r="R183" s="157"/>
      <c r="S183" s="157"/>
      <c r="T183" s="157"/>
      <c r="U183" s="157"/>
      <c r="V183" s="157"/>
      <c r="W183" s="157"/>
      <c r="X183" s="157"/>
      <c r="Y183" s="147"/>
      <c r="Z183" s="147"/>
      <c r="AA183" s="147"/>
      <c r="AB183" s="147"/>
      <c r="AC183" s="147"/>
      <c r="AD183" s="147"/>
      <c r="AE183" s="147"/>
      <c r="AF183" s="147"/>
      <c r="AG183" s="147" t="s">
        <v>187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65">
        <v>31</v>
      </c>
      <c r="B184" s="166" t="s">
        <v>376</v>
      </c>
      <c r="C184" s="175" t="s">
        <v>377</v>
      </c>
      <c r="D184" s="167" t="s">
        <v>354</v>
      </c>
      <c r="E184" s="168">
        <v>11429.04074</v>
      </c>
      <c r="F184" s="169"/>
      <c r="G184" s="170">
        <f>ROUND(E184*F184,2)</f>
        <v>0</v>
      </c>
      <c r="H184" s="169"/>
      <c r="I184" s="170">
        <f>ROUND(E184*H184,2)</f>
        <v>0</v>
      </c>
      <c r="J184" s="169"/>
      <c r="K184" s="170">
        <f>ROUND(E184*J184,2)</f>
        <v>0</v>
      </c>
      <c r="L184" s="170">
        <v>21</v>
      </c>
      <c r="M184" s="170">
        <f>G184*(1+L184/100)</f>
        <v>0</v>
      </c>
      <c r="N184" s="168">
        <v>0</v>
      </c>
      <c r="O184" s="168">
        <f>ROUND(E184*N184,2)</f>
        <v>0</v>
      </c>
      <c r="P184" s="168">
        <v>0</v>
      </c>
      <c r="Q184" s="168">
        <f>ROUND(E184*P184,2)</f>
        <v>0</v>
      </c>
      <c r="R184" s="170" t="s">
        <v>318</v>
      </c>
      <c r="S184" s="170" t="s">
        <v>181</v>
      </c>
      <c r="T184" s="171" t="s">
        <v>250</v>
      </c>
      <c r="U184" s="157">
        <v>0</v>
      </c>
      <c r="V184" s="157">
        <f>ROUND(E184*U184,2)</f>
        <v>0</v>
      </c>
      <c r="W184" s="157"/>
      <c r="X184" s="157" t="s">
        <v>363</v>
      </c>
      <c r="Y184" s="147"/>
      <c r="Z184" s="147"/>
      <c r="AA184" s="147"/>
      <c r="AB184" s="147"/>
      <c r="AC184" s="147"/>
      <c r="AD184" s="147"/>
      <c r="AE184" s="147"/>
      <c r="AF184" s="147"/>
      <c r="AG184" s="147" t="s">
        <v>364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54"/>
      <c r="B185" s="155"/>
      <c r="C185" s="181" t="s">
        <v>370</v>
      </c>
      <c r="D185" s="179"/>
      <c r="E185" s="180"/>
      <c r="F185" s="157"/>
      <c r="G185" s="157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47"/>
      <c r="Z185" s="147"/>
      <c r="AA185" s="147"/>
      <c r="AB185" s="147"/>
      <c r="AC185" s="147"/>
      <c r="AD185" s="147"/>
      <c r="AE185" s="147"/>
      <c r="AF185" s="147"/>
      <c r="AG185" s="147" t="s">
        <v>230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54"/>
      <c r="B186" s="155"/>
      <c r="C186" s="181" t="s">
        <v>371</v>
      </c>
      <c r="D186" s="179"/>
      <c r="E186" s="180"/>
      <c r="F186" s="157"/>
      <c r="G186" s="157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47"/>
      <c r="Z186" s="147"/>
      <c r="AA186" s="147"/>
      <c r="AB186" s="147"/>
      <c r="AC186" s="147"/>
      <c r="AD186" s="147"/>
      <c r="AE186" s="147"/>
      <c r="AF186" s="147"/>
      <c r="AG186" s="147" t="s">
        <v>230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54"/>
      <c r="B187" s="155"/>
      <c r="C187" s="181" t="s">
        <v>378</v>
      </c>
      <c r="D187" s="179"/>
      <c r="E187" s="180">
        <v>11429.04074</v>
      </c>
      <c r="F187" s="157"/>
      <c r="G187" s="157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47"/>
      <c r="Z187" s="147"/>
      <c r="AA187" s="147"/>
      <c r="AB187" s="147"/>
      <c r="AC187" s="147"/>
      <c r="AD187" s="147"/>
      <c r="AE187" s="147"/>
      <c r="AF187" s="147"/>
      <c r="AG187" s="147" t="s">
        <v>230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54"/>
      <c r="B188" s="155"/>
      <c r="C188" s="241"/>
      <c r="D188" s="242"/>
      <c r="E188" s="242"/>
      <c r="F188" s="242"/>
      <c r="G188" s="242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47"/>
      <c r="Z188" s="147"/>
      <c r="AA188" s="147"/>
      <c r="AB188" s="147"/>
      <c r="AC188" s="147"/>
      <c r="AD188" s="147"/>
      <c r="AE188" s="147"/>
      <c r="AF188" s="147"/>
      <c r="AG188" s="147" t="s">
        <v>187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65">
        <v>32</v>
      </c>
      <c r="B189" s="166" t="s">
        <v>379</v>
      </c>
      <c r="C189" s="175" t="s">
        <v>380</v>
      </c>
      <c r="D189" s="167" t="s">
        <v>354</v>
      </c>
      <c r="E189" s="168">
        <v>530.54809999999998</v>
      </c>
      <c r="F189" s="169"/>
      <c r="G189" s="170">
        <f>ROUND(E189*F189,2)</f>
        <v>0</v>
      </c>
      <c r="H189" s="169"/>
      <c r="I189" s="170">
        <f>ROUND(E189*H189,2)</f>
        <v>0</v>
      </c>
      <c r="J189" s="169"/>
      <c r="K189" s="170">
        <f>ROUND(E189*J189,2)</f>
        <v>0</v>
      </c>
      <c r="L189" s="170">
        <v>21</v>
      </c>
      <c r="M189" s="170">
        <f>G189*(1+L189/100)</f>
        <v>0</v>
      </c>
      <c r="N189" s="168">
        <v>0</v>
      </c>
      <c r="O189" s="168">
        <f>ROUND(E189*N189,2)</f>
        <v>0</v>
      </c>
      <c r="P189" s="168">
        <v>0</v>
      </c>
      <c r="Q189" s="168">
        <f>ROUND(E189*P189,2)</f>
        <v>0</v>
      </c>
      <c r="R189" s="170" t="s">
        <v>318</v>
      </c>
      <c r="S189" s="170" t="s">
        <v>181</v>
      </c>
      <c r="T189" s="171" t="s">
        <v>250</v>
      </c>
      <c r="U189" s="157">
        <v>0</v>
      </c>
      <c r="V189" s="157">
        <f>ROUND(E189*U189,2)</f>
        <v>0</v>
      </c>
      <c r="W189" s="157"/>
      <c r="X189" s="157" t="s">
        <v>363</v>
      </c>
      <c r="Y189" s="147"/>
      <c r="Z189" s="147"/>
      <c r="AA189" s="147"/>
      <c r="AB189" s="147"/>
      <c r="AC189" s="147"/>
      <c r="AD189" s="147"/>
      <c r="AE189" s="147"/>
      <c r="AF189" s="147"/>
      <c r="AG189" s="147" t="s">
        <v>364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54"/>
      <c r="B190" s="155"/>
      <c r="C190" s="181" t="s">
        <v>370</v>
      </c>
      <c r="D190" s="179"/>
      <c r="E190" s="180"/>
      <c r="F190" s="157"/>
      <c r="G190" s="157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47"/>
      <c r="Z190" s="147"/>
      <c r="AA190" s="147"/>
      <c r="AB190" s="147"/>
      <c r="AC190" s="147"/>
      <c r="AD190" s="147"/>
      <c r="AE190" s="147"/>
      <c r="AF190" s="147"/>
      <c r="AG190" s="147" t="s">
        <v>230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54"/>
      <c r="B191" s="155"/>
      <c r="C191" s="181" t="s">
        <v>371</v>
      </c>
      <c r="D191" s="179"/>
      <c r="E191" s="180"/>
      <c r="F191" s="157"/>
      <c r="G191" s="157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47"/>
      <c r="Z191" s="147"/>
      <c r="AA191" s="147"/>
      <c r="AB191" s="147"/>
      <c r="AC191" s="147"/>
      <c r="AD191" s="147"/>
      <c r="AE191" s="147"/>
      <c r="AF191" s="147"/>
      <c r="AG191" s="147" t="s">
        <v>230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54"/>
      <c r="B192" s="155"/>
      <c r="C192" s="181" t="s">
        <v>381</v>
      </c>
      <c r="D192" s="179"/>
      <c r="E192" s="180">
        <v>530.54809999999998</v>
      </c>
      <c r="F192" s="157"/>
      <c r="G192" s="157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47"/>
      <c r="Z192" s="147"/>
      <c r="AA192" s="147"/>
      <c r="AB192" s="147"/>
      <c r="AC192" s="147"/>
      <c r="AD192" s="147"/>
      <c r="AE192" s="147"/>
      <c r="AF192" s="147"/>
      <c r="AG192" s="147" t="s">
        <v>230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54"/>
      <c r="B193" s="155"/>
      <c r="C193" s="241"/>
      <c r="D193" s="242"/>
      <c r="E193" s="242"/>
      <c r="F193" s="242"/>
      <c r="G193" s="242"/>
      <c r="H193" s="157"/>
      <c r="I193" s="157"/>
      <c r="J193" s="157"/>
      <c r="K193" s="157"/>
      <c r="L193" s="157"/>
      <c r="M193" s="157"/>
      <c r="N193" s="156"/>
      <c r="O193" s="156"/>
      <c r="P193" s="156"/>
      <c r="Q193" s="156"/>
      <c r="R193" s="157"/>
      <c r="S193" s="157"/>
      <c r="T193" s="157"/>
      <c r="U193" s="157"/>
      <c r="V193" s="157"/>
      <c r="W193" s="157"/>
      <c r="X193" s="157"/>
      <c r="Y193" s="147"/>
      <c r="Z193" s="147"/>
      <c r="AA193" s="147"/>
      <c r="AB193" s="147"/>
      <c r="AC193" s="147"/>
      <c r="AD193" s="147"/>
      <c r="AE193" s="147"/>
      <c r="AF193" s="147"/>
      <c r="AG193" s="147" t="s">
        <v>187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65">
        <v>33</v>
      </c>
      <c r="B194" s="166" t="s">
        <v>382</v>
      </c>
      <c r="C194" s="175" t="s">
        <v>383</v>
      </c>
      <c r="D194" s="167" t="s">
        <v>354</v>
      </c>
      <c r="E194" s="168">
        <v>70.980360000000005</v>
      </c>
      <c r="F194" s="169"/>
      <c r="G194" s="170">
        <f>ROUND(E194*F194,2)</f>
        <v>0</v>
      </c>
      <c r="H194" s="169"/>
      <c r="I194" s="170">
        <f>ROUND(E194*H194,2)</f>
        <v>0</v>
      </c>
      <c r="J194" s="169"/>
      <c r="K194" s="170">
        <f>ROUND(E194*J194,2)</f>
        <v>0</v>
      </c>
      <c r="L194" s="170">
        <v>21</v>
      </c>
      <c r="M194" s="170">
        <f>G194*(1+L194/100)</f>
        <v>0</v>
      </c>
      <c r="N194" s="168">
        <v>0</v>
      </c>
      <c r="O194" s="168">
        <f>ROUND(E194*N194,2)</f>
        <v>0</v>
      </c>
      <c r="P194" s="168">
        <v>0</v>
      </c>
      <c r="Q194" s="168">
        <f>ROUND(E194*P194,2)</f>
        <v>0</v>
      </c>
      <c r="R194" s="170"/>
      <c r="S194" s="170" t="s">
        <v>215</v>
      </c>
      <c r="T194" s="171" t="s">
        <v>182</v>
      </c>
      <c r="U194" s="157">
        <v>0</v>
      </c>
      <c r="V194" s="157">
        <f>ROUND(E194*U194,2)</f>
        <v>0</v>
      </c>
      <c r="W194" s="157"/>
      <c r="X194" s="157" t="s">
        <v>363</v>
      </c>
      <c r="Y194" s="147"/>
      <c r="Z194" s="147"/>
      <c r="AA194" s="147"/>
      <c r="AB194" s="147"/>
      <c r="AC194" s="147"/>
      <c r="AD194" s="147"/>
      <c r="AE194" s="147"/>
      <c r="AF194" s="147"/>
      <c r="AG194" s="147" t="s">
        <v>364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54"/>
      <c r="B195" s="155"/>
      <c r="C195" s="181" t="s">
        <v>370</v>
      </c>
      <c r="D195" s="179"/>
      <c r="E195" s="180"/>
      <c r="F195" s="157"/>
      <c r="G195" s="157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47"/>
      <c r="Z195" s="147"/>
      <c r="AA195" s="147"/>
      <c r="AB195" s="147"/>
      <c r="AC195" s="147"/>
      <c r="AD195" s="147"/>
      <c r="AE195" s="147"/>
      <c r="AF195" s="147"/>
      <c r="AG195" s="147" t="s">
        <v>230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54"/>
      <c r="B196" s="155"/>
      <c r="C196" s="181" t="s">
        <v>371</v>
      </c>
      <c r="D196" s="179"/>
      <c r="E196" s="180"/>
      <c r="F196" s="157"/>
      <c r="G196" s="157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47"/>
      <c r="Z196" s="147"/>
      <c r="AA196" s="147"/>
      <c r="AB196" s="147"/>
      <c r="AC196" s="147"/>
      <c r="AD196" s="147"/>
      <c r="AE196" s="147"/>
      <c r="AF196" s="147"/>
      <c r="AG196" s="147" t="s">
        <v>230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54"/>
      <c r="B197" s="155"/>
      <c r="C197" s="181" t="s">
        <v>384</v>
      </c>
      <c r="D197" s="179"/>
      <c r="E197" s="180">
        <v>70.980360000000005</v>
      </c>
      <c r="F197" s="157"/>
      <c r="G197" s="157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47"/>
      <c r="Z197" s="147"/>
      <c r="AA197" s="147"/>
      <c r="AB197" s="147"/>
      <c r="AC197" s="147"/>
      <c r="AD197" s="147"/>
      <c r="AE197" s="147"/>
      <c r="AF197" s="147"/>
      <c r="AG197" s="147" t="s">
        <v>230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54"/>
      <c r="B198" s="155"/>
      <c r="C198" s="241"/>
      <c r="D198" s="242"/>
      <c r="E198" s="242"/>
      <c r="F198" s="242"/>
      <c r="G198" s="242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47"/>
      <c r="Z198" s="147"/>
      <c r="AA198" s="147"/>
      <c r="AB198" s="147"/>
      <c r="AC198" s="147"/>
      <c r="AD198" s="147"/>
      <c r="AE198" s="147"/>
      <c r="AF198" s="147"/>
      <c r="AG198" s="147" t="s">
        <v>187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x14ac:dyDescent="0.2">
      <c r="A199" s="3"/>
      <c r="B199" s="4"/>
      <c r="C199" s="176"/>
      <c r="D199" s="6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AE199">
        <v>15</v>
      </c>
      <c r="AF199">
        <v>21</v>
      </c>
      <c r="AG199" t="s">
        <v>163</v>
      </c>
    </row>
    <row r="200" spans="1:60" x14ac:dyDescent="0.2">
      <c r="A200" s="150"/>
      <c r="B200" s="151" t="s">
        <v>29</v>
      </c>
      <c r="C200" s="177"/>
      <c r="D200" s="152"/>
      <c r="E200" s="153"/>
      <c r="F200" s="153"/>
      <c r="G200" s="173">
        <f>G8+G27+G103+G115+G161+G167</f>
        <v>0</v>
      </c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AE200">
        <f>SUMIF(L7:L198,AE199,G7:G198)</f>
        <v>0</v>
      </c>
      <c r="AF200">
        <f>SUMIF(L7:L198,AF199,G7:G198)</f>
        <v>0</v>
      </c>
      <c r="AG200" t="s">
        <v>223</v>
      </c>
    </row>
    <row r="201" spans="1:60" x14ac:dyDescent="0.2">
      <c r="C201" s="178"/>
      <c r="D201" s="10"/>
      <c r="AG201" t="s">
        <v>224</v>
      </c>
    </row>
    <row r="202" spans="1:60" x14ac:dyDescent="0.2">
      <c r="D202" s="10"/>
    </row>
    <row r="203" spans="1:60" x14ac:dyDescent="0.2">
      <c r="D203" s="10"/>
    </row>
    <row r="204" spans="1:60" x14ac:dyDescent="0.2">
      <c r="D204" s="10"/>
    </row>
    <row r="205" spans="1:60" x14ac:dyDescent="0.2">
      <c r="D205" s="10"/>
    </row>
    <row r="206" spans="1:60" x14ac:dyDescent="0.2">
      <c r="D206" s="10"/>
    </row>
    <row r="207" spans="1:60" x14ac:dyDescent="0.2">
      <c r="D207" s="10"/>
    </row>
    <row r="208" spans="1:60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998" sheet="1"/>
  <mergeCells count="56">
    <mergeCell ref="C49:G49"/>
    <mergeCell ref="A1:G1"/>
    <mergeCell ref="C2:G2"/>
    <mergeCell ref="C3:G3"/>
    <mergeCell ref="C4:G4"/>
    <mergeCell ref="C26:G26"/>
    <mergeCell ref="C29:G29"/>
    <mergeCell ref="C33:G33"/>
    <mergeCell ref="C35:G35"/>
    <mergeCell ref="C39:G39"/>
    <mergeCell ref="C41:G41"/>
    <mergeCell ref="C44:G44"/>
    <mergeCell ref="C87:G87"/>
    <mergeCell ref="C53:G53"/>
    <mergeCell ref="C57:G57"/>
    <mergeCell ref="C61:G61"/>
    <mergeCell ref="C65:G65"/>
    <mergeCell ref="C69:G69"/>
    <mergeCell ref="C71:G71"/>
    <mergeCell ref="C74:G74"/>
    <mergeCell ref="C76:G76"/>
    <mergeCell ref="C79:G79"/>
    <mergeCell ref="C81:G81"/>
    <mergeCell ref="C85:G85"/>
    <mergeCell ref="C127:G127"/>
    <mergeCell ref="C91:G91"/>
    <mergeCell ref="C93:G93"/>
    <mergeCell ref="C96:G96"/>
    <mergeCell ref="C98:G98"/>
    <mergeCell ref="C99:G99"/>
    <mergeCell ref="C102:G102"/>
    <mergeCell ref="C108:G108"/>
    <mergeCell ref="C110:G110"/>
    <mergeCell ref="C114:G114"/>
    <mergeCell ref="C117:G117"/>
    <mergeCell ref="C125:G125"/>
    <mergeCell ref="C171:G171"/>
    <mergeCell ref="C131:G131"/>
    <mergeCell ref="C136:G136"/>
    <mergeCell ref="C142:G142"/>
    <mergeCell ref="C146:G146"/>
    <mergeCell ref="C150:G150"/>
    <mergeCell ref="C154:G154"/>
    <mergeCell ref="C158:G158"/>
    <mergeCell ref="C160:G160"/>
    <mergeCell ref="C166:G166"/>
    <mergeCell ref="C169:G169"/>
    <mergeCell ref="C170:G170"/>
    <mergeCell ref="C193:G193"/>
    <mergeCell ref="C198:G198"/>
    <mergeCell ref="C172:G172"/>
    <mergeCell ref="C173:G173"/>
    <mergeCell ref="C177:G177"/>
    <mergeCell ref="C179:G179"/>
    <mergeCell ref="C183:G183"/>
    <mergeCell ref="C188:G188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C171" sqref="C17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3" t="s">
        <v>225</v>
      </c>
      <c r="B1" s="243"/>
      <c r="C1" s="243"/>
      <c r="D1" s="243"/>
      <c r="E1" s="243"/>
      <c r="F1" s="243"/>
      <c r="G1" s="243"/>
      <c r="AG1" t="s">
        <v>150</v>
      </c>
    </row>
    <row r="2" spans="1:60" ht="24.95" customHeight="1" x14ac:dyDescent="0.2">
      <c r="A2" s="139" t="s">
        <v>7</v>
      </c>
      <c r="B2" s="49" t="s">
        <v>41</v>
      </c>
      <c r="C2" s="244" t="s">
        <v>42</v>
      </c>
      <c r="D2" s="245"/>
      <c r="E2" s="245"/>
      <c r="F2" s="245"/>
      <c r="G2" s="246"/>
      <c r="AG2" t="s">
        <v>151</v>
      </c>
    </row>
    <row r="3" spans="1:60" ht="24.95" customHeight="1" x14ac:dyDescent="0.2">
      <c r="A3" s="139" t="s">
        <v>8</v>
      </c>
      <c r="B3" s="49" t="s">
        <v>52</v>
      </c>
      <c r="C3" s="244" t="s">
        <v>53</v>
      </c>
      <c r="D3" s="245"/>
      <c r="E3" s="245"/>
      <c r="F3" s="245"/>
      <c r="G3" s="246"/>
      <c r="AC3" s="121" t="s">
        <v>151</v>
      </c>
      <c r="AG3" t="s">
        <v>153</v>
      </c>
    </row>
    <row r="4" spans="1:60" ht="24.95" customHeight="1" x14ac:dyDescent="0.2">
      <c r="A4" s="140" t="s">
        <v>9</v>
      </c>
      <c r="B4" s="141" t="s">
        <v>52</v>
      </c>
      <c r="C4" s="247" t="s">
        <v>53</v>
      </c>
      <c r="D4" s="248"/>
      <c r="E4" s="248"/>
      <c r="F4" s="248"/>
      <c r="G4" s="249"/>
      <c r="AG4" t="s">
        <v>154</v>
      </c>
    </row>
    <row r="5" spans="1:60" x14ac:dyDescent="0.2">
      <c r="D5" s="10"/>
    </row>
    <row r="6" spans="1:60" ht="38.25" x14ac:dyDescent="0.2">
      <c r="A6" s="143" t="s">
        <v>155</v>
      </c>
      <c r="B6" s="145" t="s">
        <v>156</v>
      </c>
      <c r="C6" s="145" t="s">
        <v>157</v>
      </c>
      <c r="D6" s="144" t="s">
        <v>158</v>
      </c>
      <c r="E6" s="143" t="s">
        <v>159</v>
      </c>
      <c r="F6" s="142" t="s">
        <v>160</v>
      </c>
      <c r="G6" s="143" t="s">
        <v>29</v>
      </c>
      <c r="H6" s="146" t="s">
        <v>30</v>
      </c>
      <c r="I6" s="146" t="s">
        <v>161</v>
      </c>
      <c r="J6" s="146" t="s">
        <v>31</v>
      </c>
      <c r="K6" s="146" t="s">
        <v>162</v>
      </c>
      <c r="L6" s="146" t="s">
        <v>163</v>
      </c>
      <c r="M6" s="146" t="s">
        <v>164</v>
      </c>
      <c r="N6" s="146" t="s">
        <v>165</v>
      </c>
      <c r="O6" s="146" t="s">
        <v>166</v>
      </c>
      <c r="P6" s="146" t="s">
        <v>167</v>
      </c>
      <c r="Q6" s="146" t="s">
        <v>168</v>
      </c>
      <c r="R6" s="146" t="s">
        <v>169</v>
      </c>
      <c r="S6" s="146" t="s">
        <v>170</v>
      </c>
      <c r="T6" s="146" t="s">
        <v>171</v>
      </c>
      <c r="U6" s="146" t="s">
        <v>172</v>
      </c>
      <c r="V6" s="146" t="s">
        <v>173</v>
      </c>
      <c r="W6" s="146" t="s">
        <v>174</v>
      </c>
      <c r="X6" s="146" t="s">
        <v>175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59" t="s">
        <v>176</v>
      </c>
      <c r="B8" s="160" t="s">
        <v>90</v>
      </c>
      <c r="C8" s="174" t="s">
        <v>91</v>
      </c>
      <c r="D8" s="161"/>
      <c r="E8" s="162"/>
      <c r="F8" s="163"/>
      <c r="G8" s="163">
        <f>SUMIF(AG9:AG29,"&lt;&gt;NOR",G9:G29)</f>
        <v>0</v>
      </c>
      <c r="H8" s="163"/>
      <c r="I8" s="163">
        <f>SUM(I9:I29)</f>
        <v>0</v>
      </c>
      <c r="J8" s="163"/>
      <c r="K8" s="163">
        <f>SUM(K9:K29)</f>
        <v>0</v>
      </c>
      <c r="L8" s="163"/>
      <c r="M8" s="163">
        <f>SUM(M9:M29)</f>
        <v>0</v>
      </c>
      <c r="N8" s="162"/>
      <c r="O8" s="162">
        <f>SUM(O9:O29)</f>
        <v>0</v>
      </c>
      <c r="P8" s="162"/>
      <c r="Q8" s="162">
        <f>SUM(Q9:Q29)</f>
        <v>0</v>
      </c>
      <c r="R8" s="163"/>
      <c r="S8" s="163"/>
      <c r="T8" s="164"/>
      <c r="U8" s="158"/>
      <c r="V8" s="158">
        <f>SUM(V9:V29)</f>
        <v>169.60999999999999</v>
      </c>
      <c r="W8" s="158"/>
      <c r="X8" s="158"/>
      <c r="AG8" t="s">
        <v>177</v>
      </c>
    </row>
    <row r="9" spans="1:60" outlineLevel="1" x14ac:dyDescent="0.2">
      <c r="A9" s="165">
        <v>1</v>
      </c>
      <c r="B9" s="166" t="s">
        <v>385</v>
      </c>
      <c r="C9" s="175" t="s">
        <v>386</v>
      </c>
      <c r="D9" s="167" t="s">
        <v>304</v>
      </c>
      <c r="E9" s="168">
        <v>338</v>
      </c>
      <c r="F9" s="169"/>
      <c r="G9" s="170">
        <f>ROUND(E9*F9,2)</f>
        <v>0</v>
      </c>
      <c r="H9" s="169"/>
      <c r="I9" s="170">
        <f>ROUND(E9*H9,2)</f>
        <v>0</v>
      </c>
      <c r="J9" s="169"/>
      <c r="K9" s="170">
        <f>ROUND(E9*J9,2)</f>
        <v>0</v>
      </c>
      <c r="L9" s="170">
        <v>21</v>
      </c>
      <c r="M9" s="170">
        <f>G9*(1+L9/100)</f>
        <v>0</v>
      </c>
      <c r="N9" s="168">
        <v>0</v>
      </c>
      <c r="O9" s="168">
        <f>ROUND(E9*N9,2)</f>
        <v>0</v>
      </c>
      <c r="P9" s="168">
        <v>0</v>
      </c>
      <c r="Q9" s="168">
        <f>ROUND(E9*P9,2)</f>
        <v>0</v>
      </c>
      <c r="R9" s="170" t="s">
        <v>291</v>
      </c>
      <c r="S9" s="170" t="s">
        <v>181</v>
      </c>
      <c r="T9" s="171" t="s">
        <v>250</v>
      </c>
      <c r="U9" s="157">
        <v>9.7000000000000003E-2</v>
      </c>
      <c r="V9" s="157">
        <f>ROUND(E9*U9,2)</f>
        <v>32.79</v>
      </c>
      <c r="W9" s="157"/>
      <c r="X9" s="157" t="s">
        <v>227</v>
      </c>
      <c r="Y9" s="147"/>
      <c r="Z9" s="147"/>
      <c r="AA9" s="147"/>
      <c r="AB9" s="147"/>
      <c r="AC9" s="147"/>
      <c r="AD9" s="147"/>
      <c r="AE9" s="147"/>
      <c r="AF9" s="147"/>
      <c r="AG9" s="147" t="s">
        <v>228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52" t="s">
        <v>387</v>
      </c>
      <c r="D10" s="253"/>
      <c r="E10" s="253"/>
      <c r="F10" s="253"/>
      <c r="G10" s="253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252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2" t="str">
        <f>C10</f>
        <v>nebo lesní půdy, s vodorovným přemístěním na hromady v místě upotřebení nebo na dočasné či trvalé skládky se složením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241"/>
      <c r="D11" s="242"/>
      <c r="E11" s="242"/>
      <c r="F11" s="242"/>
      <c r="G11" s="242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187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65">
        <v>2</v>
      </c>
      <c r="B12" s="166" t="s">
        <v>388</v>
      </c>
      <c r="C12" s="175" t="s">
        <v>389</v>
      </c>
      <c r="D12" s="167" t="s">
        <v>304</v>
      </c>
      <c r="E12" s="168">
        <v>105</v>
      </c>
      <c r="F12" s="169"/>
      <c r="G12" s="170">
        <f>ROUND(E12*F12,2)</f>
        <v>0</v>
      </c>
      <c r="H12" s="169"/>
      <c r="I12" s="170">
        <f>ROUND(E12*H12,2)</f>
        <v>0</v>
      </c>
      <c r="J12" s="169"/>
      <c r="K12" s="170">
        <f>ROUND(E12*J12,2)</f>
        <v>0</v>
      </c>
      <c r="L12" s="170">
        <v>21</v>
      </c>
      <c r="M12" s="170">
        <f>G12*(1+L12/100)</f>
        <v>0</v>
      </c>
      <c r="N12" s="168">
        <v>0</v>
      </c>
      <c r="O12" s="168">
        <f>ROUND(E12*N12,2)</f>
        <v>0</v>
      </c>
      <c r="P12" s="168">
        <v>0</v>
      </c>
      <c r="Q12" s="168">
        <f>ROUND(E12*P12,2)</f>
        <v>0</v>
      </c>
      <c r="R12" s="170" t="s">
        <v>291</v>
      </c>
      <c r="S12" s="170" t="s">
        <v>181</v>
      </c>
      <c r="T12" s="171" t="s">
        <v>250</v>
      </c>
      <c r="U12" s="157">
        <v>0.42</v>
      </c>
      <c r="V12" s="157">
        <f>ROUND(E12*U12,2)</f>
        <v>44.1</v>
      </c>
      <c r="W12" s="157"/>
      <c r="X12" s="157" t="s">
        <v>227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228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252" t="s">
        <v>390</v>
      </c>
      <c r="D13" s="253"/>
      <c r="E13" s="253"/>
      <c r="F13" s="253"/>
      <c r="G13" s="253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252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72" t="str">
        <f>C13</f>
        <v>s přemístěním výkopku v příčných profilech na vzdálenost do 15 m nebo s naložením na dopravní prostředek.</v>
      </c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181" t="s">
        <v>391</v>
      </c>
      <c r="D14" s="179"/>
      <c r="E14" s="180"/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230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181" t="s">
        <v>392</v>
      </c>
      <c r="D15" s="179"/>
      <c r="E15" s="180">
        <v>105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230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41"/>
      <c r="D16" s="242"/>
      <c r="E16" s="242"/>
      <c r="F16" s="242"/>
      <c r="G16" s="242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187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65">
        <v>3</v>
      </c>
      <c r="B17" s="166" t="s">
        <v>393</v>
      </c>
      <c r="C17" s="175" t="s">
        <v>394</v>
      </c>
      <c r="D17" s="167" t="s">
        <v>304</v>
      </c>
      <c r="E17" s="168">
        <v>31.5</v>
      </c>
      <c r="F17" s="169"/>
      <c r="G17" s="170">
        <f>ROUND(E17*F17,2)</f>
        <v>0</v>
      </c>
      <c r="H17" s="169"/>
      <c r="I17" s="170">
        <f>ROUND(E17*H17,2)</f>
        <v>0</v>
      </c>
      <c r="J17" s="169"/>
      <c r="K17" s="170">
        <f>ROUND(E17*J17,2)</f>
        <v>0</v>
      </c>
      <c r="L17" s="170">
        <v>21</v>
      </c>
      <c r="M17" s="170">
        <f>G17*(1+L17/100)</f>
        <v>0</v>
      </c>
      <c r="N17" s="168">
        <v>0</v>
      </c>
      <c r="O17" s="168">
        <f>ROUND(E17*N17,2)</f>
        <v>0</v>
      </c>
      <c r="P17" s="168">
        <v>0</v>
      </c>
      <c r="Q17" s="168">
        <f>ROUND(E17*P17,2)</f>
        <v>0</v>
      </c>
      <c r="R17" s="170" t="s">
        <v>291</v>
      </c>
      <c r="S17" s="170" t="s">
        <v>181</v>
      </c>
      <c r="T17" s="171" t="s">
        <v>250</v>
      </c>
      <c r="U17" s="157">
        <v>0.09</v>
      </c>
      <c r="V17" s="157">
        <f>ROUND(E17*U17,2)</f>
        <v>2.84</v>
      </c>
      <c r="W17" s="157"/>
      <c r="X17" s="157" t="s">
        <v>227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228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52" t="s">
        <v>390</v>
      </c>
      <c r="D18" s="253"/>
      <c r="E18" s="253"/>
      <c r="F18" s="253"/>
      <c r="G18" s="253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252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72" t="str">
        <f>C18</f>
        <v>s přemístěním výkopku v příčných profilech na vzdálenost do 15 m nebo s naložením na dopravní prostředek.</v>
      </c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181" t="s">
        <v>395</v>
      </c>
      <c r="D19" s="179"/>
      <c r="E19" s="180">
        <v>31.5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230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41"/>
      <c r="D20" s="242"/>
      <c r="E20" s="242"/>
      <c r="F20" s="242"/>
      <c r="G20" s="242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187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65">
        <v>4</v>
      </c>
      <c r="B21" s="166" t="s">
        <v>396</v>
      </c>
      <c r="C21" s="175" t="s">
        <v>397</v>
      </c>
      <c r="D21" s="167" t="s">
        <v>304</v>
      </c>
      <c r="E21" s="168">
        <v>105</v>
      </c>
      <c r="F21" s="169"/>
      <c r="G21" s="170">
        <f>ROUND(E21*F21,2)</f>
        <v>0</v>
      </c>
      <c r="H21" s="169"/>
      <c r="I21" s="170">
        <f>ROUND(E21*H21,2)</f>
        <v>0</v>
      </c>
      <c r="J21" s="169"/>
      <c r="K21" s="170">
        <f>ROUND(E21*J21,2)</f>
        <v>0</v>
      </c>
      <c r="L21" s="170">
        <v>21</v>
      </c>
      <c r="M21" s="170">
        <f>G21*(1+L21/100)</f>
        <v>0</v>
      </c>
      <c r="N21" s="168">
        <v>0</v>
      </c>
      <c r="O21" s="168">
        <f>ROUND(E21*N21,2)</f>
        <v>0</v>
      </c>
      <c r="P21" s="168">
        <v>0</v>
      </c>
      <c r="Q21" s="168">
        <f>ROUND(E21*P21,2)</f>
        <v>0</v>
      </c>
      <c r="R21" s="170" t="s">
        <v>291</v>
      </c>
      <c r="S21" s="170" t="s">
        <v>181</v>
      </c>
      <c r="T21" s="171" t="s">
        <v>250</v>
      </c>
      <c r="U21" s="157">
        <v>0.82</v>
      </c>
      <c r="V21" s="157">
        <f>ROUND(E21*U21,2)</f>
        <v>86.1</v>
      </c>
      <c r="W21" s="157"/>
      <c r="X21" s="157" t="s">
        <v>227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228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52" t="s">
        <v>390</v>
      </c>
      <c r="D22" s="253"/>
      <c r="E22" s="253"/>
      <c r="F22" s="253"/>
      <c r="G22" s="253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252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72" t="str">
        <f>C22</f>
        <v>s přemístěním výkopku v příčných profilech na vzdálenost do 15 m nebo s naložením na dopravní prostředek.</v>
      </c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181" t="s">
        <v>391</v>
      </c>
      <c r="D23" s="179"/>
      <c r="E23" s="180"/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230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181" t="s">
        <v>392</v>
      </c>
      <c r="D24" s="179"/>
      <c r="E24" s="180">
        <v>105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230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41"/>
      <c r="D25" s="242"/>
      <c r="E25" s="242"/>
      <c r="F25" s="242"/>
      <c r="G25" s="242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187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65">
        <v>5</v>
      </c>
      <c r="B26" s="166" t="s">
        <v>398</v>
      </c>
      <c r="C26" s="175" t="s">
        <v>399</v>
      </c>
      <c r="D26" s="167" t="s">
        <v>304</v>
      </c>
      <c r="E26" s="168">
        <v>31.5</v>
      </c>
      <c r="F26" s="169"/>
      <c r="G26" s="170">
        <f>ROUND(E26*F26,2)</f>
        <v>0</v>
      </c>
      <c r="H26" s="169"/>
      <c r="I26" s="170">
        <f>ROUND(E26*H26,2)</f>
        <v>0</v>
      </c>
      <c r="J26" s="169"/>
      <c r="K26" s="170">
        <f>ROUND(E26*J26,2)</f>
        <v>0</v>
      </c>
      <c r="L26" s="170">
        <v>21</v>
      </c>
      <c r="M26" s="170">
        <f>G26*(1+L26/100)</f>
        <v>0</v>
      </c>
      <c r="N26" s="168">
        <v>0</v>
      </c>
      <c r="O26" s="168">
        <f>ROUND(E26*N26,2)</f>
        <v>0</v>
      </c>
      <c r="P26" s="168">
        <v>0</v>
      </c>
      <c r="Q26" s="168">
        <f>ROUND(E26*P26,2)</f>
        <v>0</v>
      </c>
      <c r="R26" s="170" t="s">
        <v>291</v>
      </c>
      <c r="S26" s="170" t="s">
        <v>181</v>
      </c>
      <c r="T26" s="171" t="s">
        <v>250</v>
      </c>
      <c r="U26" s="157">
        <v>0.12</v>
      </c>
      <c r="V26" s="157">
        <f>ROUND(E26*U26,2)</f>
        <v>3.78</v>
      </c>
      <c r="W26" s="157"/>
      <c r="X26" s="157" t="s">
        <v>227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228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252" t="s">
        <v>390</v>
      </c>
      <c r="D27" s="253"/>
      <c r="E27" s="253"/>
      <c r="F27" s="253"/>
      <c r="G27" s="253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47"/>
      <c r="Z27" s="147"/>
      <c r="AA27" s="147"/>
      <c r="AB27" s="147"/>
      <c r="AC27" s="147"/>
      <c r="AD27" s="147"/>
      <c r="AE27" s="147"/>
      <c r="AF27" s="147"/>
      <c r="AG27" s="147" t="s">
        <v>252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72" t="str">
        <f>C27</f>
        <v>s přemístěním výkopku v příčných profilech na vzdálenost do 15 m nebo s naložením na dopravní prostředek.</v>
      </c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181" t="s">
        <v>395</v>
      </c>
      <c r="D28" s="179"/>
      <c r="E28" s="180">
        <v>31.5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230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41"/>
      <c r="D29" s="242"/>
      <c r="E29" s="242"/>
      <c r="F29" s="242"/>
      <c r="G29" s="242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187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x14ac:dyDescent="0.2">
      <c r="A30" s="159" t="s">
        <v>176</v>
      </c>
      <c r="B30" s="160" t="s">
        <v>96</v>
      </c>
      <c r="C30" s="174" t="s">
        <v>97</v>
      </c>
      <c r="D30" s="161"/>
      <c r="E30" s="162"/>
      <c r="F30" s="163"/>
      <c r="G30" s="163">
        <f>SUMIF(AG31:AG39,"&lt;&gt;NOR",G31:G39)</f>
        <v>0</v>
      </c>
      <c r="H30" s="163"/>
      <c r="I30" s="163">
        <f>SUM(I31:I39)</f>
        <v>0</v>
      </c>
      <c r="J30" s="163"/>
      <c r="K30" s="163">
        <f>SUM(K31:K39)</f>
        <v>0</v>
      </c>
      <c r="L30" s="163"/>
      <c r="M30" s="163">
        <f>SUM(M31:M39)</f>
        <v>0</v>
      </c>
      <c r="N30" s="162"/>
      <c r="O30" s="162">
        <f>SUM(O31:O39)</f>
        <v>0</v>
      </c>
      <c r="P30" s="162"/>
      <c r="Q30" s="162">
        <f>SUM(Q31:Q39)</f>
        <v>0</v>
      </c>
      <c r="R30" s="163"/>
      <c r="S30" s="163"/>
      <c r="T30" s="164"/>
      <c r="U30" s="158"/>
      <c r="V30" s="158">
        <f>SUM(V31:V39)</f>
        <v>21.96</v>
      </c>
      <c r="W30" s="158"/>
      <c r="X30" s="158"/>
      <c r="AG30" t="s">
        <v>177</v>
      </c>
    </row>
    <row r="31" spans="1:60" outlineLevel="1" x14ac:dyDescent="0.2">
      <c r="A31" s="165">
        <v>6</v>
      </c>
      <c r="B31" s="166" t="s">
        <v>400</v>
      </c>
      <c r="C31" s="175" t="s">
        <v>401</v>
      </c>
      <c r="D31" s="167" t="s">
        <v>304</v>
      </c>
      <c r="E31" s="168">
        <v>7.7939999999999996</v>
      </c>
      <c r="F31" s="169"/>
      <c r="G31" s="170">
        <f>ROUND(E31*F31,2)</f>
        <v>0</v>
      </c>
      <c r="H31" s="169"/>
      <c r="I31" s="170">
        <f>ROUND(E31*H31,2)</f>
        <v>0</v>
      </c>
      <c r="J31" s="169"/>
      <c r="K31" s="170">
        <f>ROUND(E31*J31,2)</f>
        <v>0</v>
      </c>
      <c r="L31" s="170">
        <v>21</v>
      </c>
      <c r="M31" s="170">
        <f>G31*(1+L31/100)</f>
        <v>0</v>
      </c>
      <c r="N31" s="168">
        <v>0</v>
      </c>
      <c r="O31" s="168">
        <f>ROUND(E31*N31,2)</f>
        <v>0</v>
      </c>
      <c r="P31" s="168">
        <v>0</v>
      </c>
      <c r="Q31" s="168">
        <f>ROUND(E31*P31,2)</f>
        <v>0</v>
      </c>
      <c r="R31" s="170" t="s">
        <v>291</v>
      </c>
      <c r="S31" s="170" t="s">
        <v>181</v>
      </c>
      <c r="T31" s="171" t="s">
        <v>250</v>
      </c>
      <c r="U31" s="157">
        <v>0.36499999999999999</v>
      </c>
      <c r="V31" s="157">
        <f>ROUND(E31*U31,2)</f>
        <v>2.84</v>
      </c>
      <c r="W31" s="157"/>
      <c r="X31" s="157" t="s">
        <v>227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228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2.5" outlineLevel="1" x14ac:dyDescent="0.2">
      <c r="A32" s="154"/>
      <c r="B32" s="155"/>
      <c r="C32" s="252" t="s">
        <v>402</v>
      </c>
      <c r="D32" s="253"/>
      <c r="E32" s="253"/>
      <c r="F32" s="253"/>
      <c r="G32" s="253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252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72" t="str">
        <f>C32</f>
        <v>zapažených i nezapažených s urovnáním dna do předepsaného profilu a spádu, s přehozením výkopku na přilehlém terénu na vzdálenost do 3 m od podélné osy rýhy nebo s naložením výkopku na dopravní prostředek.</v>
      </c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241"/>
      <c r="D33" s="242"/>
      <c r="E33" s="242"/>
      <c r="F33" s="242"/>
      <c r="G33" s="242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187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65">
        <v>7</v>
      </c>
      <c r="B34" s="166" t="s">
        <v>403</v>
      </c>
      <c r="C34" s="175" t="s">
        <v>404</v>
      </c>
      <c r="D34" s="167" t="s">
        <v>304</v>
      </c>
      <c r="E34" s="168">
        <v>15.36</v>
      </c>
      <c r="F34" s="169"/>
      <c r="G34" s="170">
        <f>ROUND(E34*F34,2)</f>
        <v>0</v>
      </c>
      <c r="H34" s="169"/>
      <c r="I34" s="170">
        <f>ROUND(E34*H34,2)</f>
        <v>0</v>
      </c>
      <c r="J34" s="169"/>
      <c r="K34" s="170">
        <f>ROUND(E34*J34,2)</f>
        <v>0</v>
      </c>
      <c r="L34" s="170">
        <v>21</v>
      </c>
      <c r="M34" s="170">
        <f>G34*(1+L34/100)</f>
        <v>0</v>
      </c>
      <c r="N34" s="168">
        <v>0</v>
      </c>
      <c r="O34" s="168">
        <f>ROUND(E34*N34,2)</f>
        <v>0</v>
      </c>
      <c r="P34" s="168">
        <v>0</v>
      </c>
      <c r="Q34" s="168">
        <f>ROUND(E34*P34,2)</f>
        <v>0</v>
      </c>
      <c r="R34" s="170" t="s">
        <v>291</v>
      </c>
      <c r="S34" s="170" t="s">
        <v>181</v>
      </c>
      <c r="T34" s="171" t="s">
        <v>250</v>
      </c>
      <c r="U34" s="157">
        <v>0.36499999999999999</v>
      </c>
      <c r="V34" s="157">
        <f>ROUND(E34*U34,2)</f>
        <v>5.61</v>
      </c>
      <c r="W34" s="157"/>
      <c r="X34" s="157" t="s">
        <v>227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228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33.75" outlineLevel="1" x14ac:dyDescent="0.2">
      <c r="A35" s="154"/>
      <c r="B35" s="155"/>
      <c r="C35" s="252" t="s">
        <v>405</v>
      </c>
      <c r="D35" s="253"/>
      <c r="E35" s="253"/>
      <c r="F35" s="253"/>
      <c r="G35" s="253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252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72" t="str">
        <f>C35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41"/>
      <c r="D36" s="242"/>
      <c r="E36" s="242"/>
      <c r="F36" s="242"/>
      <c r="G36" s="242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187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65">
        <v>8</v>
      </c>
      <c r="B37" s="166" t="s">
        <v>406</v>
      </c>
      <c r="C37" s="175" t="s">
        <v>407</v>
      </c>
      <c r="D37" s="167" t="s">
        <v>304</v>
      </c>
      <c r="E37" s="168">
        <v>4.3159999999999998</v>
      </c>
      <c r="F37" s="169"/>
      <c r="G37" s="170">
        <f>ROUND(E37*F37,2)</f>
        <v>0</v>
      </c>
      <c r="H37" s="169"/>
      <c r="I37" s="170">
        <f>ROUND(E37*H37,2)</f>
        <v>0</v>
      </c>
      <c r="J37" s="169"/>
      <c r="K37" s="170">
        <f>ROUND(E37*J37,2)</f>
        <v>0</v>
      </c>
      <c r="L37" s="170">
        <v>21</v>
      </c>
      <c r="M37" s="170">
        <f>G37*(1+L37/100)</f>
        <v>0</v>
      </c>
      <c r="N37" s="168">
        <v>0</v>
      </c>
      <c r="O37" s="168">
        <f>ROUND(E37*N37,2)</f>
        <v>0</v>
      </c>
      <c r="P37" s="168">
        <v>0</v>
      </c>
      <c r="Q37" s="168">
        <f>ROUND(E37*P37,2)</f>
        <v>0</v>
      </c>
      <c r="R37" s="170" t="s">
        <v>291</v>
      </c>
      <c r="S37" s="170" t="s">
        <v>181</v>
      </c>
      <c r="T37" s="171" t="s">
        <v>250</v>
      </c>
      <c r="U37" s="157">
        <v>3.1309999999999998</v>
      </c>
      <c r="V37" s="157">
        <f>ROUND(E37*U37,2)</f>
        <v>13.51</v>
      </c>
      <c r="W37" s="157"/>
      <c r="X37" s="157" t="s">
        <v>227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228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33.75" outlineLevel="1" x14ac:dyDescent="0.2">
      <c r="A38" s="154"/>
      <c r="B38" s="155"/>
      <c r="C38" s="252" t="s">
        <v>408</v>
      </c>
      <c r="D38" s="253"/>
      <c r="E38" s="253"/>
      <c r="F38" s="253"/>
      <c r="G38" s="253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252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72" t="str">
        <f>C38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241"/>
      <c r="D39" s="242"/>
      <c r="E39" s="242"/>
      <c r="F39" s="242"/>
      <c r="G39" s="242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47"/>
      <c r="Z39" s="147"/>
      <c r="AA39" s="147"/>
      <c r="AB39" s="147"/>
      <c r="AC39" s="147"/>
      <c r="AD39" s="147"/>
      <c r="AE39" s="147"/>
      <c r="AF39" s="147"/>
      <c r="AG39" s="147" t="s">
        <v>187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x14ac:dyDescent="0.2">
      <c r="A40" s="159" t="s">
        <v>176</v>
      </c>
      <c r="B40" s="160" t="s">
        <v>98</v>
      </c>
      <c r="C40" s="174" t="s">
        <v>99</v>
      </c>
      <c r="D40" s="161"/>
      <c r="E40" s="162"/>
      <c r="F40" s="163"/>
      <c r="G40" s="163">
        <f>SUMIF(AG41:AG46,"&lt;&gt;NOR",G41:G46)</f>
        <v>0</v>
      </c>
      <c r="H40" s="163"/>
      <c r="I40" s="163">
        <f>SUM(I41:I46)</f>
        <v>0</v>
      </c>
      <c r="J40" s="163"/>
      <c r="K40" s="163">
        <f>SUM(K41:K46)</f>
        <v>0</v>
      </c>
      <c r="L40" s="163"/>
      <c r="M40" s="163">
        <f>SUM(M41:M46)</f>
        <v>0</v>
      </c>
      <c r="N40" s="162"/>
      <c r="O40" s="162">
        <f>SUM(O41:O46)</f>
        <v>0</v>
      </c>
      <c r="P40" s="162"/>
      <c r="Q40" s="162">
        <f>SUM(Q41:Q46)</f>
        <v>0</v>
      </c>
      <c r="R40" s="163"/>
      <c r="S40" s="163"/>
      <c r="T40" s="164"/>
      <c r="U40" s="158"/>
      <c r="V40" s="158">
        <f>SUM(V41:V46)</f>
        <v>2.44</v>
      </c>
      <c r="W40" s="158"/>
      <c r="X40" s="158"/>
      <c r="AG40" t="s">
        <v>177</v>
      </c>
    </row>
    <row r="41" spans="1:60" outlineLevel="1" x14ac:dyDescent="0.2">
      <c r="A41" s="165">
        <v>9</v>
      </c>
      <c r="B41" s="166" t="s">
        <v>409</v>
      </c>
      <c r="C41" s="175" t="s">
        <v>410</v>
      </c>
      <c r="D41" s="167" t="s">
        <v>304</v>
      </c>
      <c r="E41" s="168">
        <v>221.47</v>
      </c>
      <c r="F41" s="169"/>
      <c r="G41" s="170">
        <f>ROUND(E41*F41,2)</f>
        <v>0</v>
      </c>
      <c r="H41" s="169"/>
      <c r="I41" s="170">
        <f>ROUND(E41*H41,2)</f>
        <v>0</v>
      </c>
      <c r="J41" s="169"/>
      <c r="K41" s="170">
        <f>ROUND(E41*J41,2)</f>
        <v>0</v>
      </c>
      <c r="L41" s="170">
        <v>21</v>
      </c>
      <c r="M41" s="170">
        <f>G41*(1+L41/100)</f>
        <v>0</v>
      </c>
      <c r="N41" s="168">
        <v>0</v>
      </c>
      <c r="O41" s="168">
        <f>ROUND(E41*N41,2)</f>
        <v>0</v>
      </c>
      <c r="P41" s="168">
        <v>0</v>
      </c>
      <c r="Q41" s="168">
        <f>ROUND(E41*P41,2)</f>
        <v>0</v>
      </c>
      <c r="R41" s="170" t="s">
        <v>291</v>
      </c>
      <c r="S41" s="170" t="s">
        <v>181</v>
      </c>
      <c r="T41" s="171" t="s">
        <v>250</v>
      </c>
      <c r="U41" s="157">
        <v>1.0999999999999999E-2</v>
      </c>
      <c r="V41" s="157">
        <f>ROUND(E41*U41,2)</f>
        <v>2.44</v>
      </c>
      <c r="W41" s="157"/>
      <c r="X41" s="157" t="s">
        <v>227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228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252" t="s">
        <v>411</v>
      </c>
      <c r="D42" s="253"/>
      <c r="E42" s="253"/>
      <c r="F42" s="253"/>
      <c r="G42" s="253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252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181" t="s">
        <v>412</v>
      </c>
      <c r="D43" s="179"/>
      <c r="E43" s="180">
        <v>221.47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230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41"/>
      <c r="D44" s="242"/>
      <c r="E44" s="242"/>
      <c r="F44" s="242"/>
      <c r="G44" s="242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47"/>
      <c r="Z44" s="147"/>
      <c r="AA44" s="147"/>
      <c r="AB44" s="147"/>
      <c r="AC44" s="147"/>
      <c r="AD44" s="147"/>
      <c r="AE44" s="147"/>
      <c r="AF44" s="147"/>
      <c r="AG44" s="147" t="s">
        <v>187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65">
        <v>10</v>
      </c>
      <c r="B45" s="166" t="s">
        <v>413</v>
      </c>
      <c r="C45" s="175" t="s">
        <v>414</v>
      </c>
      <c r="D45" s="167" t="s">
        <v>304</v>
      </c>
      <c r="E45" s="168">
        <v>221.47</v>
      </c>
      <c r="F45" s="169"/>
      <c r="G45" s="170">
        <f>ROUND(E45*F45,2)</f>
        <v>0</v>
      </c>
      <c r="H45" s="169"/>
      <c r="I45" s="170">
        <f>ROUND(E45*H45,2)</f>
        <v>0</v>
      </c>
      <c r="J45" s="169"/>
      <c r="K45" s="170">
        <f>ROUND(E45*J45,2)</f>
        <v>0</v>
      </c>
      <c r="L45" s="170">
        <v>21</v>
      </c>
      <c r="M45" s="170">
        <f>G45*(1+L45/100)</f>
        <v>0</v>
      </c>
      <c r="N45" s="168">
        <v>0</v>
      </c>
      <c r="O45" s="168">
        <f>ROUND(E45*N45,2)</f>
        <v>0</v>
      </c>
      <c r="P45" s="168">
        <v>0</v>
      </c>
      <c r="Q45" s="168">
        <f>ROUND(E45*P45,2)</f>
        <v>0</v>
      </c>
      <c r="R45" s="170" t="s">
        <v>291</v>
      </c>
      <c r="S45" s="170" t="s">
        <v>181</v>
      </c>
      <c r="T45" s="171" t="s">
        <v>250</v>
      </c>
      <c r="U45" s="157">
        <v>0</v>
      </c>
      <c r="V45" s="157">
        <f>ROUND(E45*U45,2)</f>
        <v>0</v>
      </c>
      <c r="W45" s="157"/>
      <c r="X45" s="157" t="s">
        <v>227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228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237"/>
      <c r="D46" s="238"/>
      <c r="E46" s="238"/>
      <c r="F46" s="238"/>
      <c r="G46" s="238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47"/>
      <c r="Z46" s="147"/>
      <c r="AA46" s="147"/>
      <c r="AB46" s="147"/>
      <c r="AC46" s="147"/>
      <c r="AD46" s="147"/>
      <c r="AE46" s="147"/>
      <c r="AF46" s="147"/>
      <c r="AG46" s="147" t="s">
        <v>187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x14ac:dyDescent="0.2">
      <c r="A47" s="159" t="s">
        <v>176</v>
      </c>
      <c r="B47" s="160" t="s">
        <v>100</v>
      </c>
      <c r="C47" s="174" t="s">
        <v>101</v>
      </c>
      <c r="D47" s="161"/>
      <c r="E47" s="162"/>
      <c r="F47" s="163"/>
      <c r="G47" s="163">
        <f>SUMIF(AG48:AG59,"&lt;&gt;NOR",G48:G59)</f>
        <v>0</v>
      </c>
      <c r="H47" s="163"/>
      <c r="I47" s="163">
        <f>SUM(I48:I59)</f>
        <v>0</v>
      </c>
      <c r="J47" s="163"/>
      <c r="K47" s="163">
        <f>SUM(K48:K59)</f>
        <v>0</v>
      </c>
      <c r="L47" s="163"/>
      <c r="M47" s="163">
        <f>SUM(M48:M59)</f>
        <v>0</v>
      </c>
      <c r="N47" s="162"/>
      <c r="O47" s="162">
        <f>SUM(O48:O59)</f>
        <v>26.01</v>
      </c>
      <c r="P47" s="162"/>
      <c r="Q47" s="162">
        <f>SUM(Q48:Q59)</f>
        <v>0</v>
      </c>
      <c r="R47" s="163"/>
      <c r="S47" s="163"/>
      <c r="T47" s="164"/>
      <c r="U47" s="158"/>
      <c r="V47" s="158">
        <f>SUM(V48:V59)</f>
        <v>20.57</v>
      </c>
      <c r="W47" s="158"/>
      <c r="X47" s="158"/>
      <c r="AG47" t="s">
        <v>177</v>
      </c>
    </row>
    <row r="48" spans="1:60" ht="33.75" outlineLevel="1" x14ac:dyDescent="0.2">
      <c r="A48" s="165">
        <v>11</v>
      </c>
      <c r="B48" s="166" t="s">
        <v>415</v>
      </c>
      <c r="C48" s="175" t="s">
        <v>416</v>
      </c>
      <c r="D48" s="167" t="s">
        <v>304</v>
      </c>
      <c r="E48" s="168">
        <v>5.3</v>
      </c>
      <c r="F48" s="169"/>
      <c r="G48" s="170">
        <f>ROUND(E48*F48,2)</f>
        <v>0</v>
      </c>
      <c r="H48" s="169"/>
      <c r="I48" s="170">
        <f>ROUND(E48*H48,2)</f>
        <v>0</v>
      </c>
      <c r="J48" s="169"/>
      <c r="K48" s="170">
        <f>ROUND(E48*J48,2)</f>
        <v>0</v>
      </c>
      <c r="L48" s="170">
        <v>21</v>
      </c>
      <c r="M48" s="170">
        <f>G48*(1+L48/100)</f>
        <v>0</v>
      </c>
      <c r="N48" s="168">
        <v>0</v>
      </c>
      <c r="O48" s="168">
        <f>ROUND(E48*N48,2)</f>
        <v>0</v>
      </c>
      <c r="P48" s="168">
        <v>0</v>
      </c>
      <c r="Q48" s="168">
        <f>ROUND(E48*P48,2)</f>
        <v>0</v>
      </c>
      <c r="R48" s="170" t="s">
        <v>291</v>
      </c>
      <c r="S48" s="170" t="s">
        <v>181</v>
      </c>
      <c r="T48" s="171" t="s">
        <v>250</v>
      </c>
      <c r="U48" s="157">
        <v>4.2999999999999997E-2</v>
      </c>
      <c r="V48" s="157">
        <f>ROUND(E48*U48,2)</f>
        <v>0.23</v>
      </c>
      <c r="W48" s="157"/>
      <c r="X48" s="157" t="s">
        <v>227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228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252" t="s">
        <v>417</v>
      </c>
      <c r="D49" s="253"/>
      <c r="E49" s="253"/>
      <c r="F49" s="253"/>
      <c r="G49" s="253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47"/>
      <c r="Z49" s="147"/>
      <c r="AA49" s="147"/>
      <c r="AB49" s="147"/>
      <c r="AC49" s="147"/>
      <c r="AD49" s="147"/>
      <c r="AE49" s="147"/>
      <c r="AF49" s="147"/>
      <c r="AG49" s="147" t="s">
        <v>252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241"/>
      <c r="D50" s="242"/>
      <c r="E50" s="242"/>
      <c r="F50" s="242"/>
      <c r="G50" s="242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47"/>
      <c r="Z50" s="147"/>
      <c r="AA50" s="147"/>
      <c r="AB50" s="147"/>
      <c r="AC50" s="147"/>
      <c r="AD50" s="147"/>
      <c r="AE50" s="147"/>
      <c r="AF50" s="147"/>
      <c r="AG50" s="147" t="s">
        <v>187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65">
        <v>12</v>
      </c>
      <c r="B51" s="166" t="s">
        <v>418</v>
      </c>
      <c r="C51" s="175" t="s">
        <v>419</v>
      </c>
      <c r="D51" s="167" t="s">
        <v>304</v>
      </c>
      <c r="E51" s="168">
        <v>12.816000000000001</v>
      </c>
      <c r="F51" s="169"/>
      <c r="G51" s="170">
        <f>ROUND(E51*F51,2)</f>
        <v>0</v>
      </c>
      <c r="H51" s="169"/>
      <c r="I51" s="170">
        <f>ROUND(E51*H51,2)</f>
        <v>0</v>
      </c>
      <c r="J51" s="169"/>
      <c r="K51" s="170">
        <f>ROUND(E51*J51,2)</f>
        <v>0</v>
      </c>
      <c r="L51" s="170">
        <v>21</v>
      </c>
      <c r="M51" s="170">
        <f>G51*(1+L51/100)</f>
        <v>0</v>
      </c>
      <c r="N51" s="168">
        <v>0</v>
      </c>
      <c r="O51" s="168">
        <f>ROUND(E51*N51,2)</f>
        <v>0</v>
      </c>
      <c r="P51" s="168">
        <v>0</v>
      </c>
      <c r="Q51" s="168">
        <f>ROUND(E51*P51,2)</f>
        <v>0</v>
      </c>
      <c r="R51" s="170" t="s">
        <v>291</v>
      </c>
      <c r="S51" s="170" t="s">
        <v>181</v>
      </c>
      <c r="T51" s="171" t="s">
        <v>250</v>
      </c>
      <c r="U51" s="157">
        <v>1.587</v>
      </c>
      <c r="V51" s="157">
        <f>ROUND(E51*U51,2)</f>
        <v>20.34</v>
      </c>
      <c r="W51" s="157"/>
      <c r="X51" s="157" t="s">
        <v>227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228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.5" outlineLevel="1" x14ac:dyDescent="0.2">
      <c r="A52" s="154"/>
      <c r="B52" s="155"/>
      <c r="C52" s="252" t="s">
        <v>420</v>
      </c>
      <c r="D52" s="253"/>
      <c r="E52" s="253"/>
      <c r="F52" s="253"/>
      <c r="G52" s="253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47"/>
      <c r="Z52" s="147"/>
      <c r="AA52" s="147"/>
      <c r="AB52" s="147"/>
      <c r="AC52" s="147"/>
      <c r="AD52" s="147"/>
      <c r="AE52" s="147"/>
      <c r="AF52" s="147"/>
      <c r="AG52" s="147" t="s">
        <v>252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72" t="str">
        <f>C52</f>
        <v>sypaninou z vhodných hornin tř. 1 - 4 nebo materiálem připraveným podél výkopu ve vzdálenosti do 3 m od jeho kraje, pro jakoukoliv hloubku výkopu a jakoukoliv míru zhutnění,</v>
      </c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181" t="s">
        <v>421</v>
      </c>
      <c r="D53" s="179"/>
      <c r="E53" s="180">
        <v>12.82</v>
      </c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230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241"/>
      <c r="D54" s="242"/>
      <c r="E54" s="242"/>
      <c r="F54" s="242"/>
      <c r="G54" s="242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187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65">
        <v>13</v>
      </c>
      <c r="B55" s="166" t="s">
        <v>422</v>
      </c>
      <c r="C55" s="175" t="s">
        <v>423</v>
      </c>
      <c r="D55" s="167" t="s">
        <v>354</v>
      </c>
      <c r="E55" s="168">
        <v>5.3</v>
      </c>
      <c r="F55" s="169"/>
      <c r="G55" s="170">
        <f>ROUND(E55*F55,2)</f>
        <v>0</v>
      </c>
      <c r="H55" s="169"/>
      <c r="I55" s="170">
        <f>ROUND(E55*H55,2)</f>
        <v>0</v>
      </c>
      <c r="J55" s="169"/>
      <c r="K55" s="170">
        <f>ROUND(E55*J55,2)</f>
        <v>0</v>
      </c>
      <c r="L55" s="170">
        <v>21</v>
      </c>
      <c r="M55" s="170">
        <f>G55*(1+L55/100)</f>
        <v>0</v>
      </c>
      <c r="N55" s="168">
        <v>1</v>
      </c>
      <c r="O55" s="168">
        <f>ROUND(E55*N55,2)</f>
        <v>5.3</v>
      </c>
      <c r="P55" s="168">
        <v>0</v>
      </c>
      <c r="Q55" s="168">
        <f>ROUND(E55*P55,2)</f>
        <v>0</v>
      </c>
      <c r="R55" s="170" t="s">
        <v>424</v>
      </c>
      <c r="S55" s="170" t="s">
        <v>181</v>
      </c>
      <c r="T55" s="171" t="s">
        <v>250</v>
      </c>
      <c r="U55" s="157">
        <v>0</v>
      </c>
      <c r="V55" s="157">
        <f>ROUND(E55*U55,2)</f>
        <v>0</v>
      </c>
      <c r="W55" s="157"/>
      <c r="X55" s="157" t="s">
        <v>425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426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237"/>
      <c r="D56" s="238"/>
      <c r="E56" s="238"/>
      <c r="F56" s="238"/>
      <c r="G56" s="238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187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65">
        <v>14</v>
      </c>
      <c r="B57" s="166" t="s">
        <v>427</v>
      </c>
      <c r="C57" s="175" t="s">
        <v>428</v>
      </c>
      <c r="D57" s="167" t="s">
        <v>354</v>
      </c>
      <c r="E57" s="168">
        <v>20.710660000000001</v>
      </c>
      <c r="F57" s="169"/>
      <c r="G57" s="170">
        <f>ROUND(E57*F57,2)</f>
        <v>0</v>
      </c>
      <c r="H57" s="169"/>
      <c r="I57" s="170">
        <f>ROUND(E57*H57,2)</f>
        <v>0</v>
      </c>
      <c r="J57" s="169"/>
      <c r="K57" s="170">
        <f>ROUND(E57*J57,2)</f>
        <v>0</v>
      </c>
      <c r="L57" s="170">
        <v>21</v>
      </c>
      <c r="M57" s="170">
        <f>G57*(1+L57/100)</f>
        <v>0</v>
      </c>
      <c r="N57" s="168">
        <v>1</v>
      </c>
      <c r="O57" s="168">
        <f>ROUND(E57*N57,2)</f>
        <v>20.71</v>
      </c>
      <c r="P57" s="168">
        <v>0</v>
      </c>
      <c r="Q57" s="168">
        <f>ROUND(E57*P57,2)</f>
        <v>0</v>
      </c>
      <c r="R57" s="170" t="s">
        <v>424</v>
      </c>
      <c r="S57" s="170" t="s">
        <v>429</v>
      </c>
      <c r="T57" s="171" t="s">
        <v>429</v>
      </c>
      <c r="U57" s="157">
        <v>0</v>
      </c>
      <c r="V57" s="157">
        <f>ROUND(E57*U57,2)</f>
        <v>0</v>
      </c>
      <c r="W57" s="157"/>
      <c r="X57" s="157" t="s">
        <v>425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426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181" t="s">
        <v>430</v>
      </c>
      <c r="D58" s="179"/>
      <c r="E58" s="180">
        <v>20.71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230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241"/>
      <c r="D59" s="242"/>
      <c r="E59" s="242"/>
      <c r="F59" s="242"/>
      <c r="G59" s="242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187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x14ac:dyDescent="0.2">
      <c r="A60" s="159" t="s">
        <v>176</v>
      </c>
      <c r="B60" s="160" t="s">
        <v>102</v>
      </c>
      <c r="C60" s="174" t="s">
        <v>103</v>
      </c>
      <c r="D60" s="161"/>
      <c r="E60" s="162"/>
      <c r="F60" s="163"/>
      <c r="G60" s="163">
        <f>SUMIF(AG61:AG67,"&lt;&gt;NOR",G61:G67)</f>
        <v>0</v>
      </c>
      <c r="H60" s="163"/>
      <c r="I60" s="163">
        <f>SUM(I61:I67)</f>
        <v>0</v>
      </c>
      <c r="J60" s="163"/>
      <c r="K60" s="163">
        <f>SUM(K61:K67)</f>
        <v>0</v>
      </c>
      <c r="L60" s="163"/>
      <c r="M60" s="163">
        <f>SUM(M61:M67)</f>
        <v>0</v>
      </c>
      <c r="N60" s="162"/>
      <c r="O60" s="162">
        <f>SUM(O61:O67)</f>
        <v>38.5</v>
      </c>
      <c r="P60" s="162"/>
      <c r="Q60" s="162">
        <f>SUM(Q61:Q67)</f>
        <v>0</v>
      </c>
      <c r="R60" s="163"/>
      <c r="S60" s="163"/>
      <c r="T60" s="164"/>
      <c r="U60" s="158"/>
      <c r="V60" s="158">
        <f>SUM(V61:V67)</f>
        <v>25</v>
      </c>
      <c r="W60" s="158"/>
      <c r="X60" s="158"/>
      <c r="AG60" t="s">
        <v>177</v>
      </c>
    </row>
    <row r="61" spans="1:60" outlineLevel="1" x14ac:dyDescent="0.2">
      <c r="A61" s="165">
        <v>15</v>
      </c>
      <c r="B61" s="166" t="s">
        <v>289</v>
      </c>
      <c r="C61" s="175" t="s">
        <v>290</v>
      </c>
      <c r="D61" s="167" t="s">
        <v>248</v>
      </c>
      <c r="E61" s="168">
        <v>1249.81</v>
      </c>
      <c r="F61" s="169"/>
      <c r="G61" s="170">
        <f>ROUND(E61*F61,2)</f>
        <v>0</v>
      </c>
      <c r="H61" s="169"/>
      <c r="I61" s="170">
        <f>ROUND(E61*H61,2)</f>
        <v>0</v>
      </c>
      <c r="J61" s="169"/>
      <c r="K61" s="170">
        <f>ROUND(E61*J61,2)</f>
        <v>0</v>
      </c>
      <c r="L61" s="170">
        <v>21</v>
      </c>
      <c r="M61" s="170">
        <f>G61*(1+L61/100)</f>
        <v>0</v>
      </c>
      <c r="N61" s="168">
        <v>0</v>
      </c>
      <c r="O61" s="168">
        <f>ROUND(E61*N61,2)</f>
        <v>0</v>
      </c>
      <c r="P61" s="168">
        <v>0</v>
      </c>
      <c r="Q61" s="168">
        <f>ROUND(E61*P61,2)</f>
        <v>0</v>
      </c>
      <c r="R61" s="170" t="s">
        <v>291</v>
      </c>
      <c r="S61" s="170" t="s">
        <v>181</v>
      </c>
      <c r="T61" s="171" t="s">
        <v>250</v>
      </c>
      <c r="U61" s="157">
        <v>0.02</v>
      </c>
      <c r="V61" s="157">
        <f>ROUND(E61*U61,2)</f>
        <v>25</v>
      </c>
      <c r="W61" s="157"/>
      <c r="X61" s="157" t="s">
        <v>227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228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252" t="s">
        <v>292</v>
      </c>
      <c r="D62" s="253"/>
      <c r="E62" s="253"/>
      <c r="F62" s="253"/>
      <c r="G62" s="253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47"/>
      <c r="Z62" s="147"/>
      <c r="AA62" s="147"/>
      <c r="AB62" s="147"/>
      <c r="AC62" s="147"/>
      <c r="AD62" s="147"/>
      <c r="AE62" s="147"/>
      <c r="AF62" s="147"/>
      <c r="AG62" s="147" t="s">
        <v>252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241"/>
      <c r="D63" s="242"/>
      <c r="E63" s="242"/>
      <c r="F63" s="242"/>
      <c r="G63" s="242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47"/>
      <c r="Z63" s="147"/>
      <c r="AA63" s="147"/>
      <c r="AB63" s="147"/>
      <c r="AC63" s="147"/>
      <c r="AD63" s="147"/>
      <c r="AE63" s="147"/>
      <c r="AF63" s="147"/>
      <c r="AG63" s="147" t="s">
        <v>187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65">
        <v>16</v>
      </c>
      <c r="B64" s="166" t="s">
        <v>431</v>
      </c>
      <c r="C64" s="175" t="s">
        <v>432</v>
      </c>
      <c r="D64" s="167" t="s">
        <v>248</v>
      </c>
      <c r="E64" s="168">
        <v>192.51</v>
      </c>
      <c r="F64" s="169"/>
      <c r="G64" s="170">
        <f>ROUND(E64*F64,2)</f>
        <v>0</v>
      </c>
      <c r="H64" s="169"/>
      <c r="I64" s="170">
        <f>ROUND(E64*H64,2)</f>
        <v>0</v>
      </c>
      <c r="J64" s="169"/>
      <c r="K64" s="170">
        <f>ROUND(E64*J64,2)</f>
        <v>0</v>
      </c>
      <c r="L64" s="170">
        <v>21</v>
      </c>
      <c r="M64" s="170">
        <f>G64*(1+L64/100)</f>
        <v>0</v>
      </c>
      <c r="N64" s="168">
        <v>0.2</v>
      </c>
      <c r="O64" s="168">
        <f>ROUND(E64*N64,2)</f>
        <v>38.5</v>
      </c>
      <c r="P64" s="168">
        <v>0</v>
      </c>
      <c r="Q64" s="168">
        <f>ROUND(E64*P64,2)</f>
        <v>0</v>
      </c>
      <c r="R64" s="170" t="s">
        <v>424</v>
      </c>
      <c r="S64" s="170" t="s">
        <v>181</v>
      </c>
      <c r="T64" s="171" t="s">
        <v>250</v>
      </c>
      <c r="U64" s="157">
        <v>0</v>
      </c>
      <c r="V64" s="157">
        <f>ROUND(E64*U64,2)</f>
        <v>0</v>
      </c>
      <c r="W64" s="157"/>
      <c r="X64" s="157" t="s">
        <v>425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426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181" t="s">
        <v>433</v>
      </c>
      <c r="D65" s="179"/>
      <c r="E65" s="180">
        <v>183.31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47"/>
      <c r="Z65" s="147"/>
      <c r="AA65" s="147"/>
      <c r="AB65" s="147"/>
      <c r="AC65" s="147"/>
      <c r="AD65" s="147"/>
      <c r="AE65" s="147"/>
      <c r="AF65" s="147"/>
      <c r="AG65" s="147" t="s">
        <v>230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181" t="s">
        <v>434</v>
      </c>
      <c r="D66" s="179"/>
      <c r="E66" s="180">
        <v>9.1999999999999993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47"/>
      <c r="Z66" s="147"/>
      <c r="AA66" s="147"/>
      <c r="AB66" s="147"/>
      <c r="AC66" s="147"/>
      <c r="AD66" s="147"/>
      <c r="AE66" s="147"/>
      <c r="AF66" s="147"/>
      <c r="AG66" s="147" t="s">
        <v>230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241"/>
      <c r="D67" s="242"/>
      <c r="E67" s="242"/>
      <c r="F67" s="242"/>
      <c r="G67" s="242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47"/>
      <c r="Z67" s="147"/>
      <c r="AA67" s="147"/>
      <c r="AB67" s="147"/>
      <c r="AC67" s="147"/>
      <c r="AD67" s="147"/>
      <c r="AE67" s="147"/>
      <c r="AF67" s="147"/>
      <c r="AG67" s="147" t="s">
        <v>187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x14ac:dyDescent="0.2">
      <c r="A68" s="159" t="s">
        <v>176</v>
      </c>
      <c r="B68" s="160" t="s">
        <v>104</v>
      </c>
      <c r="C68" s="174" t="s">
        <v>105</v>
      </c>
      <c r="D68" s="161"/>
      <c r="E68" s="162"/>
      <c r="F68" s="163"/>
      <c r="G68" s="163">
        <f>SUMIF(AG69:AG81,"&lt;&gt;NOR",G69:G81)</f>
        <v>0</v>
      </c>
      <c r="H68" s="163"/>
      <c r="I68" s="163">
        <f>SUM(I69:I81)</f>
        <v>0</v>
      </c>
      <c r="J68" s="163"/>
      <c r="K68" s="163">
        <f>SUM(K69:K81)</f>
        <v>0</v>
      </c>
      <c r="L68" s="163"/>
      <c r="M68" s="163">
        <f>SUM(M69:M81)</f>
        <v>0</v>
      </c>
      <c r="N68" s="162"/>
      <c r="O68" s="162">
        <f>SUM(O69:O81)</f>
        <v>10.87</v>
      </c>
      <c r="P68" s="162"/>
      <c r="Q68" s="162">
        <f>SUM(Q69:Q81)</f>
        <v>0</v>
      </c>
      <c r="R68" s="163"/>
      <c r="S68" s="163"/>
      <c r="T68" s="164"/>
      <c r="U68" s="158"/>
      <c r="V68" s="158">
        <f>SUM(V69:V81)</f>
        <v>14.43</v>
      </c>
      <c r="W68" s="158"/>
      <c r="X68" s="158"/>
      <c r="AG68" t="s">
        <v>177</v>
      </c>
    </row>
    <row r="69" spans="1:60" outlineLevel="1" x14ac:dyDescent="0.2">
      <c r="A69" s="165">
        <v>17</v>
      </c>
      <c r="B69" s="166" t="s">
        <v>435</v>
      </c>
      <c r="C69" s="175" t="s">
        <v>436</v>
      </c>
      <c r="D69" s="167" t="s">
        <v>248</v>
      </c>
      <c r="E69" s="168">
        <v>80.971000000000004</v>
      </c>
      <c r="F69" s="169"/>
      <c r="G69" s="170">
        <f>ROUND(E69*F69,2)</f>
        <v>0</v>
      </c>
      <c r="H69" s="169"/>
      <c r="I69" s="170">
        <f>ROUND(E69*H69,2)</f>
        <v>0</v>
      </c>
      <c r="J69" s="169"/>
      <c r="K69" s="170">
        <f>ROUND(E69*J69,2)</f>
        <v>0</v>
      </c>
      <c r="L69" s="170">
        <v>21</v>
      </c>
      <c r="M69" s="170">
        <f>G69*(1+L69/100)</f>
        <v>0</v>
      </c>
      <c r="N69" s="168">
        <v>1.8000000000000001E-4</v>
      </c>
      <c r="O69" s="168">
        <f>ROUND(E69*N69,2)</f>
        <v>0.01</v>
      </c>
      <c r="P69" s="168">
        <v>0</v>
      </c>
      <c r="Q69" s="168">
        <f>ROUND(E69*P69,2)</f>
        <v>0</v>
      </c>
      <c r="R69" s="170" t="s">
        <v>437</v>
      </c>
      <c r="S69" s="170" t="s">
        <v>181</v>
      </c>
      <c r="T69" s="171" t="s">
        <v>250</v>
      </c>
      <c r="U69" s="157">
        <v>7.4999999999999997E-2</v>
      </c>
      <c r="V69" s="157">
        <f>ROUND(E69*U69,2)</f>
        <v>6.07</v>
      </c>
      <c r="W69" s="157"/>
      <c r="X69" s="157" t="s">
        <v>227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228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252" t="s">
        <v>438</v>
      </c>
      <c r="D70" s="253"/>
      <c r="E70" s="253"/>
      <c r="F70" s="253"/>
      <c r="G70" s="253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47"/>
      <c r="Z70" s="147"/>
      <c r="AA70" s="147"/>
      <c r="AB70" s="147"/>
      <c r="AC70" s="147"/>
      <c r="AD70" s="147"/>
      <c r="AE70" s="147"/>
      <c r="AF70" s="147"/>
      <c r="AG70" s="147" t="s">
        <v>252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241"/>
      <c r="D71" s="242"/>
      <c r="E71" s="242"/>
      <c r="F71" s="242"/>
      <c r="G71" s="242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47"/>
      <c r="Z71" s="147"/>
      <c r="AA71" s="147"/>
      <c r="AB71" s="147"/>
      <c r="AC71" s="147"/>
      <c r="AD71" s="147"/>
      <c r="AE71" s="147"/>
      <c r="AF71" s="147"/>
      <c r="AG71" s="147" t="s">
        <v>187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65">
        <v>18</v>
      </c>
      <c r="B72" s="166" t="s">
        <v>439</v>
      </c>
      <c r="C72" s="175" t="s">
        <v>440</v>
      </c>
      <c r="D72" s="167" t="s">
        <v>304</v>
      </c>
      <c r="E72" s="168">
        <v>6.4950000000000001</v>
      </c>
      <c r="F72" s="169"/>
      <c r="G72" s="170">
        <f>ROUND(E72*F72,2)</f>
        <v>0</v>
      </c>
      <c r="H72" s="169"/>
      <c r="I72" s="170">
        <f>ROUND(E72*H72,2)</f>
        <v>0</v>
      </c>
      <c r="J72" s="169"/>
      <c r="K72" s="170">
        <f>ROUND(E72*J72,2)</f>
        <v>0</v>
      </c>
      <c r="L72" s="170">
        <v>21</v>
      </c>
      <c r="M72" s="170">
        <f>G72*(1+L72/100)</f>
        <v>0</v>
      </c>
      <c r="N72" s="168">
        <v>1.665</v>
      </c>
      <c r="O72" s="168">
        <f>ROUND(E72*N72,2)</f>
        <v>10.81</v>
      </c>
      <c r="P72" s="168">
        <v>0</v>
      </c>
      <c r="Q72" s="168">
        <f>ROUND(E72*P72,2)</f>
        <v>0</v>
      </c>
      <c r="R72" s="170" t="s">
        <v>437</v>
      </c>
      <c r="S72" s="170" t="s">
        <v>429</v>
      </c>
      <c r="T72" s="171" t="s">
        <v>429</v>
      </c>
      <c r="U72" s="157">
        <v>0.92</v>
      </c>
      <c r="V72" s="157">
        <f>ROUND(E72*U72,2)</f>
        <v>5.98</v>
      </c>
      <c r="W72" s="157"/>
      <c r="X72" s="157" t="s">
        <v>227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228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252" t="s">
        <v>441</v>
      </c>
      <c r="D73" s="253"/>
      <c r="E73" s="253"/>
      <c r="F73" s="253"/>
      <c r="G73" s="253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47"/>
      <c r="Z73" s="147"/>
      <c r="AA73" s="147"/>
      <c r="AB73" s="147"/>
      <c r="AC73" s="147"/>
      <c r="AD73" s="147"/>
      <c r="AE73" s="147"/>
      <c r="AF73" s="147"/>
      <c r="AG73" s="147" t="s">
        <v>252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241"/>
      <c r="D74" s="242"/>
      <c r="E74" s="242"/>
      <c r="F74" s="242"/>
      <c r="G74" s="242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187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2.5" outlineLevel="1" x14ac:dyDescent="0.2">
      <c r="A75" s="165">
        <v>19</v>
      </c>
      <c r="B75" s="166" t="s">
        <v>442</v>
      </c>
      <c r="C75" s="175" t="s">
        <v>443</v>
      </c>
      <c r="D75" s="167" t="s">
        <v>286</v>
      </c>
      <c r="E75" s="168">
        <v>43.3</v>
      </c>
      <c r="F75" s="169"/>
      <c r="G75" s="170">
        <f>ROUND(E75*F75,2)</f>
        <v>0</v>
      </c>
      <c r="H75" s="169"/>
      <c r="I75" s="170">
        <f>ROUND(E75*H75,2)</f>
        <v>0</v>
      </c>
      <c r="J75" s="169"/>
      <c r="K75" s="170">
        <f>ROUND(E75*J75,2)</f>
        <v>0</v>
      </c>
      <c r="L75" s="170">
        <v>21</v>
      </c>
      <c r="M75" s="170">
        <f>G75*(1+L75/100)</f>
        <v>0</v>
      </c>
      <c r="N75" s="168">
        <v>0</v>
      </c>
      <c r="O75" s="168">
        <f>ROUND(E75*N75,2)</f>
        <v>0</v>
      </c>
      <c r="P75" s="168">
        <v>0</v>
      </c>
      <c r="Q75" s="168">
        <f>ROUND(E75*P75,2)</f>
        <v>0</v>
      </c>
      <c r="R75" s="170" t="s">
        <v>444</v>
      </c>
      <c r="S75" s="170" t="s">
        <v>181</v>
      </c>
      <c r="T75" s="171" t="s">
        <v>280</v>
      </c>
      <c r="U75" s="157">
        <v>5.5E-2</v>
      </c>
      <c r="V75" s="157">
        <f>ROUND(E75*U75,2)</f>
        <v>2.38</v>
      </c>
      <c r="W75" s="157"/>
      <c r="X75" s="157" t="s">
        <v>227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228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237"/>
      <c r="D76" s="238"/>
      <c r="E76" s="238"/>
      <c r="F76" s="238"/>
      <c r="G76" s="238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47"/>
      <c r="Z76" s="147"/>
      <c r="AA76" s="147"/>
      <c r="AB76" s="147"/>
      <c r="AC76" s="147"/>
      <c r="AD76" s="147"/>
      <c r="AE76" s="147"/>
      <c r="AF76" s="147"/>
      <c r="AG76" s="147" t="s">
        <v>187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2.5" outlineLevel="1" x14ac:dyDescent="0.2">
      <c r="A77" s="165">
        <v>20</v>
      </c>
      <c r="B77" s="166" t="s">
        <v>445</v>
      </c>
      <c r="C77" s="175" t="s">
        <v>446</v>
      </c>
      <c r="D77" s="167" t="s">
        <v>286</v>
      </c>
      <c r="E77" s="168">
        <v>45.465000000000003</v>
      </c>
      <c r="F77" s="169"/>
      <c r="G77" s="170">
        <f>ROUND(E77*F77,2)</f>
        <v>0</v>
      </c>
      <c r="H77" s="169"/>
      <c r="I77" s="170">
        <f>ROUND(E77*H77,2)</f>
        <v>0</v>
      </c>
      <c r="J77" s="169"/>
      <c r="K77" s="170">
        <f>ROUND(E77*J77,2)</f>
        <v>0</v>
      </c>
      <c r="L77" s="170">
        <v>21</v>
      </c>
      <c r="M77" s="170">
        <f>G77*(1+L77/100)</f>
        <v>0</v>
      </c>
      <c r="N77" s="168">
        <v>4.8000000000000001E-4</v>
      </c>
      <c r="O77" s="168">
        <f>ROUND(E77*N77,2)</f>
        <v>0.02</v>
      </c>
      <c r="P77" s="168">
        <v>0</v>
      </c>
      <c r="Q77" s="168">
        <f>ROUND(E77*P77,2)</f>
        <v>0</v>
      </c>
      <c r="R77" s="170" t="s">
        <v>424</v>
      </c>
      <c r="S77" s="170" t="s">
        <v>181</v>
      </c>
      <c r="T77" s="171" t="s">
        <v>250</v>
      </c>
      <c r="U77" s="157">
        <v>0</v>
      </c>
      <c r="V77" s="157">
        <f>ROUND(E77*U77,2)</f>
        <v>0</v>
      </c>
      <c r="W77" s="157"/>
      <c r="X77" s="157" t="s">
        <v>425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426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181" t="s">
        <v>447</v>
      </c>
      <c r="D78" s="179"/>
      <c r="E78" s="180">
        <v>45.465000000000003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47"/>
      <c r="Z78" s="147"/>
      <c r="AA78" s="147"/>
      <c r="AB78" s="147"/>
      <c r="AC78" s="147"/>
      <c r="AD78" s="147"/>
      <c r="AE78" s="147"/>
      <c r="AF78" s="147"/>
      <c r="AG78" s="147" t="s">
        <v>230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241"/>
      <c r="D79" s="242"/>
      <c r="E79" s="242"/>
      <c r="F79" s="242"/>
      <c r="G79" s="242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47"/>
      <c r="Z79" s="147"/>
      <c r="AA79" s="147"/>
      <c r="AB79" s="147"/>
      <c r="AC79" s="147"/>
      <c r="AD79" s="147"/>
      <c r="AE79" s="147"/>
      <c r="AF79" s="147"/>
      <c r="AG79" s="147" t="s">
        <v>187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22.5" outlineLevel="1" x14ac:dyDescent="0.2">
      <c r="A80" s="165">
        <v>21</v>
      </c>
      <c r="B80" s="166" t="s">
        <v>448</v>
      </c>
      <c r="C80" s="175" t="s">
        <v>449</v>
      </c>
      <c r="D80" s="167" t="s">
        <v>248</v>
      </c>
      <c r="E80" s="168">
        <v>80.971000000000004</v>
      </c>
      <c r="F80" s="169"/>
      <c r="G80" s="170">
        <f>ROUND(E80*F80,2)</f>
        <v>0</v>
      </c>
      <c r="H80" s="169"/>
      <c r="I80" s="170">
        <f>ROUND(E80*H80,2)</f>
        <v>0</v>
      </c>
      <c r="J80" s="169"/>
      <c r="K80" s="170">
        <f>ROUND(E80*J80,2)</f>
        <v>0</v>
      </c>
      <c r="L80" s="170">
        <v>21</v>
      </c>
      <c r="M80" s="170">
        <f>G80*(1+L80/100)</f>
        <v>0</v>
      </c>
      <c r="N80" s="168">
        <v>4.0000000000000002E-4</v>
      </c>
      <c r="O80" s="168">
        <f>ROUND(E80*N80,2)</f>
        <v>0.03</v>
      </c>
      <c r="P80" s="168">
        <v>0</v>
      </c>
      <c r="Q80" s="168">
        <f>ROUND(E80*P80,2)</f>
        <v>0</v>
      </c>
      <c r="R80" s="170" t="s">
        <v>424</v>
      </c>
      <c r="S80" s="170" t="s">
        <v>250</v>
      </c>
      <c r="T80" s="171" t="s">
        <v>250</v>
      </c>
      <c r="U80" s="157">
        <v>0</v>
      </c>
      <c r="V80" s="157">
        <f>ROUND(E80*U80,2)</f>
        <v>0</v>
      </c>
      <c r="W80" s="157"/>
      <c r="X80" s="157" t="s">
        <v>425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426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237"/>
      <c r="D81" s="238"/>
      <c r="E81" s="238"/>
      <c r="F81" s="238"/>
      <c r="G81" s="238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47"/>
      <c r="Z81" s="147"/>
      <c r="AA81" s="147"/>
      <c r="AB81" s="147"/>
      <c r="AC81" s="147"/>
      <c r="AD81" s="147"/>
      <c r="AE81" s="147"/>
      <c r="AF81" s="147"/>
      <c r="AG81" s="147" t="s">
        <v>187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x14ac:dyDescent="0.2">
      <c r="A82" s="159" t="s">
        <v>176</v>
      </c>
      <c r="B82" s="160" t="s">
        <v>106</v>
      </c>
      <c r="C82" s="174" t="s">
        <v>107</v>
      </c>
      <c r="D82" s="161"/>
      <c r="E82" s="162"/>
      <c r="F82" s="163"/>
      <c r="G82" s="163">
        <f>SUMIF(AG83:AG84,"&lt;&gt;NOR",G83:G84)</f>
        <v>0</v>
      </c>
      <c r="H82" s="163"/>
      <c r="I82" s="163">
        <f>SUM(I83:I84)</f>
        <v>0</v>
      </c>
      <c r="J82" s="163"/>
      <c r="K82" s="163">
        <f>SUM(K83:K84)</f>
        <v>0</v>
      </c>
      <c r="L82" s="163"/>
      <c r="M82" s="163">
        <f>SUM(M83:M84)</f>
        <v>0</v>
      </c>
      <c r="N82" s="162"/>
      <c r="O82" s="162">
        <f>SUM(O83:O84)</f>
        <v>0</v>
      </c>
      <c r="P82" s="162"/>
      <c r="Q82" s="162">
        <f>SUM(Q83:Q84)</f>
        <v>0</v>
      </c>
      <c r="R82" s="163"/>
      <c r="S82" s="163"/>
      <c r="T82" s="164"/>
      <c r="U82" s="158"/>
      <c r="V82" s="158">
        <f>SUM(V83:V84)</f>
        <v>0</v>
      </c>
      <c r="W82" s="158"/>
      <c r="X82" s="158"/>
      <c r="AG82" t="s">
        <v>177</v>
      </c>
    </row>
    <row r="83" spans="1:60" outlineLevel="1" x14ac:dyDescent="0.2">
      <c r="A83" s="165">
        <v>22</v>
      </c>
      <c r="B83" s="166" t="s">
        <v>450</v>
      </c>
      <c r="C83" s="175" t="s">
        <v>451</v>
      </c>
      <c r="D83" s="167" t="s">
        <v>452</v>
      </c>
      <c r="E83" s="168">
        <v>2</v>
      </c>
      <c r="F83" s="169"/>
      <c r="G83" s="170">
        <f>ROUND(E83*F83,2)</f>
        <v>0</v>
      </c>
      <c r="H83" s="169"/>
      <c r="I83" s="170">
        <f>ROUND(E83*H83,2)</f>
        <v>0</v>
      </c>
      <c r="J83" s="169"/>
      <c r="K83" s="170">
        <f>ROUND(E83*J83,2)</f>
        <v>0</v>
      </c>
      <c r="L83" s="170">
        <v>21</v>
      </c>
      <c r="M83" s="170">
        <f>G83*(1+L83/100)</f>
        <v>0</v>
      </c>
      <c r="N83" s="168">
        <v>0</v>
      </c>
      <c r="O83" s="168">
        <f>ROUND(E83*N83,2)</f>
        <v>0</v>
      </c>
      <c r="P83" s="168">
        <v>0</v>
      </c>
      <c r="Q83" s="168">
        <f>ROUND(E83*P83,2)</f>
        <v>0</v>
      </c>
      <c r="R83" s="170"/>
      <c r="S83" s="170" t="s">
        <v>215</v>
      </c>
      <c r="T83" s="171" t="s">
        <v>182</v>
      </c>
      <c r="U83" s="157">
        <v>0</v>
      </c>
      <c r="V83" s="157">
        <f>ROUND(E83*U83,2)</f>
        <v>0</v>
      </c>
      <c r="W83" s="157"/>
      <c r="X83" s="157" t="s">
        <v>227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228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237"/>
      <c r="D84" s="238"/>
      <c r="E84" s="238"/>
      <c r="F84" s="238"/>
      <c r="G84" s="238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47"/>
      <c r="Z84" s="147"/>
      <c r="AA84" s="147"/>
      <c r="AB84" s="147"/>
      <c r="AC84" s="147"/>
      <c r="AD84" s="147"/>
      <c r="AE84" s="147"/>
      <c r="AF84" s="147"/>
      <c r="AG84" s="147" t="s">
        <v>187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x14ac:dyDescent="0.2">
      <c r="A85" s="159" t="s">
        <v>176</v>
      </c>
      <c r="B85" s="160" t="s">
        <v>110</v>
      </c>
      <c r="C85" s="174" t="s">
        <v>111</v>
      </c>
      <c r="D85" s="161"/>
      <c r="E85" s="162"/>
      <c r="F85" s="163"/>
      <c r="G85" s="163">
        <f>SUMIF(AG86:AG93,"&lt;&gt;NOR",G86:G93)</f>
        <v>0</v>
      </c>
      <c r="H85" s="163"/>
      <c r="I85" s="163">
        <f>SUM(I86:I93)</f>
        <v>0</v>
      </c>
      <c r="J85" s="163"/>
      <c r="K85" s="163">
        <f>SUM(K86:K93)</f>
        <v>0</v>
      </c>
      <c r="L85" s="163"/>
      <c r="M85" s="163">
        <f>SUM(M86:M93)</f>
        <v>0</v>
      </c>
      <c r="N85" s="162"/>
      <c r="O85" s="162">
        <f>SUM(O86:O93)</f>
        <v>9.24</v>
      </c>
      <c r="P85" s="162"/>
      <c r="Q85" s="162">
        <f>SUM(Q86:Q93)</f>
        <v>0</v>
      </c>
      <c r="R85" s="163"/>
      <c r="S85" s="163"/>
      <c r="T85" s="164"/>
      <c r="U85" s="158"/>
      <c r="V85" s="158">
        <f>SUM(V86:V93)</f>
        <v>8.01</v>
      </c>
      <c r="W85" s="158"/>
      <c r="X85" s="158"/>
      <c r="AG85" t="s">
        <v>177</v>
      </c>
    </row>
    <row r="86" spans="1:60" outlineLevel="1" x14ac:dyDescent="0.2">
      <c r="A86" s="165">
        <v>23</v>
      </c>
      <c r="B86" s="166" t="s">
        <v>453</v>
      </c>
      <c r="C86" s="175" t="s">
        <v>454</v>
      </c>
      <c r="D86" s="167" t="s">
        <v>304</v>
      </c>
      <c r="E86" s="168">
        <v>1.2</v>
      </c>
      <c r="F86" s="169"/>
      <c r="G86" s="170">
        <f>ROUND(E86*F86,2)</f>
        <v>0</v>
      </c>
      <c r="H86" s="169"/>
      <c r="I86" s="170">
        <f>ROUND(E86*H86,2)</f>
        <v>0</v>
      </c>
      <c r="J86" s="169"/>
      <c r="K86" s="170">
        <f>ROUND(E86*J86,2)</f>
        <v>0</v>
      </c>
      <c r="L86" s="170">
        <v>21</v>
      </c>
      <c r="M86" s="170">
        <f>G86*(1+L86/100)</f>
        <v>0</v>
      </c>
      <c r="N86" s="168">
        <v>1.7034</v>
      </c>
      <c r="O86" s="168">
        <f>ROUND(E86*N86,2)</f>
        <v>2.04</v>
      </c>
      <c r="P86" s="168">
        <v>0</v>
      </c>
      <c r="Q86" s="168">
        <f>ROUND(E86*P86,2)</f>
        <v>0</v>
      </c>
      <c r="R86" s="170" t="s">
        <v>444</v>
      </c>
      <c r="S86" s="170" t="s">
        <v>181</v>
      </c>
      <c r="T86" s="171" t="s">
        <v>250</v>
      </c>
      <c r="U86" s="157">
        <v>1.3029999999999999</v>
      </c>
      <c r="V86" s="157">
        <f>ROUND(E86*U86,2)</f>
        <v>1.56</v>
      </c>
      <c r="W86" s="157"/>
      <c r="X86" s="157" t="s">
        <v>227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228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252" t="s">
        <v>455</v>
      </c>
      <c r="D87" s="253"/>
      <c r="E87" s="253"/>
      <c r="F87" s="253"/>
      <c r="G87" s="253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47"/>
      <c r="Z87" s="147"/>
      <c r="AA87" s="147"/>
      <c r="AB87" s="147"/>
      <c r="AC87" s="147"/>
      <c r="AD87" s="147"/>
      <c r="AE87" s="147"/>
      <c r="AF87" s="147"/>
      <c r="AG87" s="147" t="s">
        <v>252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181" t="s">
        <v>456</v>
      </c>
      <c r="D88" s="179"/>
      <c r="E88" s="180">
        <v>1.2</v>
      </c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47"/>
      <c r="Z88" s="147"/>
      <c r="AA88" s="147"/>
      <c r="AB88" s="147"/>
      <c r="AC88" s="147"/>
      <c r="AD88" s="147"/>
      <c r="AE88" s="147"/>
      <c r="AF88" s="147"/>
      <c r="AG88" s="147" t="s">
        <v>230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241"/>
      <c r="D89" s="242"/>
      <c r="E89" s="242"/>
      <c r="F89" s="242"/>
      <c r="G89" s="242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47"/>
      <c r="Z89" s="147"/>
      <c r="AA89" s="147"/>
      <c r="AB89" s="147"/>
      <c r="AC89" s="147"/>
      <c r="AD89" s="147"/>
      <c r="AE89" s="147"/>
      <c r="AF89" s="147"/>
      <c r="AG89" s="147" t="s">
        <v>187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65">
        <v>24</v>
      </c>
      <c r="B90" s="166" t="s">
        <v>457</v>
      </c>
      <c r="C90" s="175" t="s">
        <v>458</v>
      </c>
      <c r="D90" s="167" t="s">
        <v>304</v>
      </c>
      <c r="E90" s="168">
        <v>3.8079999999999998</v>
      </c>
      <c r="F90" s="169"/>
      <c r="G90" s="170">
        <f>ROUND(E90*F90,2)</f>
        <v>0</v>
      </c>
      <c r="H90" s="169"/>
      <c r="I90" s="170">
        <f>ROUND(E90*H90,2)</f>
        <v>0</v>
      </c>
      <c r="J90" s="169"/>
      <c r="K90" s="170">
        <f>ROUND(E90*J90,2)</f>
        <v>0</v>
      </c>
      <c r="L90" s="170">
        <v>21</v>
      </c>
      <c r="M90" s="170">
        <f>G90*(1+L90/100)</f>
        <v>0</v>
      </c>
      <c r="N90" s="168">
        <v>1.8907700000000001</v>
      </c>
      <c r="O90" s="168">
        <f>ROUND(E90*N90,2)</f>
        <v>7.2</v>
      </c>
      <c r="P90" s="168">
        <v>0</v>
      </c>
      <c r="Q90" s="168">
        <f>ROUND(E90*P90,2)</f>
        <v>0</v>
      </c>
      <c r="R90" s="170" t="s">
        <v>444</v>
      </c>
      <c r="S90" s="170" t="s">
        <v>181</v>
      </c>
      <c r="T90" s="171" t="s">
        <v>250</v>
      </c>
      <c r="U90" s="157">
        <v>1.6950000000000001</v>
      </c>
      <c r="V90" s="157">
        <f>ROUND(E90*U90,2)</f>
        <v>6.45</v>
      </c>
      <c r="W90" s="157"/>
      <c r="X90" s="157" t="s">
        <v>227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228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252" t="s">
        <v>455</v>
      </c>
      <c r="D91" s="253"/>
      <c r="E91" s="253"/>
      <c r="F91" s="253"/>
      <c r="G91" s="253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47"/>
      <c r="Z91" s="147"/>
      <c r="AA91" s="147"/>
      <c r="AB91" s="147"/>
      <c r="AC91" s="147"/>
      <c r="AD91" s="147"/>
      <c r="AE91" s="147"/>
      <c r="AF91" s="147"/>
      <c r="AG91" s="147" t="s">
        <v>252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181" t="s">
        <v>459</v>
      </c>
      <c r="D92" s="179"/>
      <c r="E92" s="180">
        <v>3.81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47"/>
      <c r="Z92" s="147"/>
      <c r="AA92" s="147"/>
      <c r="AB92" s="147"/>
      <c r="AC92" s="147"/>
      <c r="AD92" s="147"/>
      <c r="AE92" s="147"/>
      <c r="AF92" s="147"/>
      <c r="AG92" s="147" t="s">
        <v>230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241"/>
      <c r="D93" s="242"/>
      <c r="E93" s="242"/>
      <c r="F93" s="242"/>
      <c r="G93" s="242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47"/>
      <c r="Z93" s="147"/>
      <c r="AA93" s="147"/>
      <c r="AB93" s="147"/>
      <c r="AC93" s="147"/>
      <c r="AD93" s="147"/>
      <c r="AE93" s="147"/>
      <c r="AF93" s="147"/>
      <c r="AG93" s="147" t="s">
        <v>187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x14ac:dyDescent="0.2">
      <c r="A94" s="159" t="s">
        <v>176</v>
      </c>
      <c r="B94" s="160" t="s">
        <v>112</v>
      </c>
      <c r="C94" s="174" t="s">
        <v>113</v>
      </c>
      <c r="D94" s="161"/>
      <c r="E94" s="162"/>
      <c r="F94" s="163"/>
      <c r="G94" s="163">
        <f>SUMIF(AG95:AG98,"&lt;&gt;NOR",G95:G98)</f>
        <v>0</v>
      </c>
      <c r="H94" s="163"/>
      <c r="I94" s="163">
        <f>SUM(I95:I98)</f>
        <v>0</v>
      </c>
      <c r="J94" s="163"/>
      <c r="K94" s="163">
        <f>SUM(K95:K98)</f>
        <v>0</v>
      </c>
      <c r="L94" s="163"/>
      <c r="M94" s="163">
        <f>SUM(M95:M98)</f>
        <v>0</v>
      </c>
      <c r="N94" s="162"/>
      <c r="O94" s="162">
        <f>SUM(O95:O98)</f>
        <v>20.04</v>
      </c>
      <c r="P94" s="162"/>
      <c r="Q94" s="162">
        <f>SUM(Q95:Q98)</f>
        <v>0</v>
      </c>
      <c r="R94" s="163"/>
      <c r="S94" s="163"/>
      <c r="T94" s="164"/>
      <c r="U94" s="158"/>
      <c r="V94" s="158">
        <f>SUM(V95:V98)</f>
        <v>199.82</v>
      </c>
      <c r="W94" s="158"/>
      <c r="X94" s="158"/>
      <c r="AG94" t="s">
        <v>177</v>
      </c>
    </row>
    <row r="95" spans="1:60" outlineLevel="1" x14ac:dyDescent="0.2">
      <c r="A95" s="165">
        <v>25</v>
      </c>
      <c r="B95" s="166" t="s">
        <v>460</v>
      </c>
      <c r="C95" s="175" t="s">
        <v>461</v>
      </c>
      <c r="D95" s="167" t="s">
        <v>248</v>
      </c>
      <c r="E95" s="168">
        <v>159.4</v>
      </c>
      <c r="F95" s="169"/>
      <c r="G95" s="170">
        <f>ROUND(E95*F95,2)</f>
        <v>0</v>
      </c>
      <c r="H95" s="169"/>
      <c r="I95" s="170">
        <f>ROUND(E95*H95,2)</f>
        <v>0</v>
      </c>
      <c r="J95" s="169"/>
      <c r="K95" s="170">
        <f>ROUND(E95*J95,2)</f>
        <v>0</v>
      </c>
      <c r="L95" s="170">
        <v>21</v>
      </c>
      <c r="M95" s="170">
        <f>G95*(1+L95/100)</f>
        <v>0</v>
      </c>
      <c r="N95" s="168">
        <v>0.11</v>
      </c>
      <c r="O95" s="168">
        <f>ROUND(E95*N95,2)</f>
        <v>17.53</v>
      </c>
      <c r="P95" s="168">
        <v>0</v>
      </c>
      <c r="Q95" s="168">
        <f>ROUND(E95*P95,2)</f>
        <v>0</v>
      </c>
      <c r="R95" s="170"/>
      <c r="S95" s="170" t="s">
        <v>215</v>
      </c>
      <c r="T95" s="171" t="s">
        <v>280</v>
      </c>
      <c r="U95" s="157">
        <v>1.1930000000000001</v>
      </c>
      <c r="V95" s="157">
        <f>ROUND(E95*U95,2)</f>
        <v>190.16</v>
      </c>
      <c r="W95" s="157"/>
      <c r="X95" s="157" t="s">
        <v>227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228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237"/>
      <c r="D96" s="238"/>
      <c r="E96" s="238"/>
      <c r="F96" s="238"/>
      <c r="G96" s="238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47"/>
      <c r="Z96" s="147"/>
      <c r="AA96" s="147"/>
      <c r="AB96" s="147"/>
      <c r="AC96" s="147"/>
      <c r="AD96" s="147"/>
      <c r="AE96" s="147"/>
      <c r="AF96" s="147"/>
      <c r="AG96" s="147" t="s">
        <v>187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65">
        <v>26</v>
      </c>
      <c r="B97" s="166" t="s">
        <v>462</v>
      </c>
      <c r="C97" s="175" t="s">
        <v>463</v>
      </c>
      <c r="D97" s="167" t="s">
        <v>248</v>
      </c>
      <c r="E97" s="168">
        <v>8</v>
      </c>
      <c r="F97" s="169"/>
      <c r="G97" s="170">
        <f>ROUND(E97*F97,2)</f>
        <v>0</v>
      </c>
      <c r="H97" s="169"/>
      <c r="I97" s="170">
        <f>ROUND(E97*H97,2)</f>
        <v>0</v>
      </c>
      <c r="J97" s="169"/>
      <c r="K97" s="170">
        <f>ROUND(E97*J97,2)</f>
        <v>0</v>
      </c>
      <c r="L97" s="170">
        <v>21</v>
      </c>
      <c r="M97" s="170">
        <f>G97*(1+L97/100)</f>
        <v>0</v>
      </c>
      <c r="N97" s="168">
        <v>0.31387999999999999</v>
      </c>
      <c r="O97" s="168">
        <f>ROUND(E97*N97,2)</f>
        <v>2.5099999999999998</v>
      </c>
      <c r="P97" s="168">
        <v>0</v>
      </c>
      <c r="Q97" s="168">
        <f>ROUND(E97*P97,2)</f>
        <v>0</v>
      </c>
      <c r="R97" s="170"/>
      <c r="S97" s="170" t="s">
        <v>215</v>
      </c>
      <c r="T97" s="171" t="s">
        <v>280</v>
      </c>
      <c r="U97" s="157">
        <v>1.208</v>
      </c>
      <c r="V97" s="157">
        <f>ROUND(E97*U97,2)</f>
        <v>9.66</v>
      </c>
      <c r="W97" s="157"/>
      <c r="X97" s="157" t="s">
        <v>227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228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237"/>
      <c r="D98" s="238"/>
      <c r="E98" s="238"/>
      <c r="F98" s="238"/>
      <c r="G98" s="238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47"/>
      <c r="Z98" s="147"/>
      <c r="AA98" s="147"/>
      <c r="AB98" s="147"/>
      <c r="AC98" s="147"/>
      <c r="AD98" s="147"/>
      <c r="AE98" s="147"/>
      <c r="AF98" s="147"/>
      <c r="AG98" s="147" t="s">
        <v>187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x14ac:dyDescent="0.2">
      <c r="A99" s="159" t="s">
        <v>176</v>
      </c>
      <c r="B99" s="160" t="s">
        <v>114</v>
      </c>
      <c r="C99" s="174" t="s">
        <v>115</v>
      </c>
      <c r="D99" s="161"/>
      <c r="E99" s="162"/>
      <c r="F99" s="163"/>
      <c r="G99" s="163">
        <f>SUMIF(AG100:AG125,"&lt;&gt;NOR",G100:G125)</f>
        <v>0</v>
      </c>
      <c r="H99" s="163"/>
      <c r="I99" s="163">
        <f>SUM(I100:I125)</f>
        <v>0</v>
      </c>
      <c r="J99" s="163"/>
      <c r="K99" s="163">
        <f>SUM(K100:K125)</f>
        <v>0</v>
      </c>
      <c r="L99" s="163"/>
      <c r="M99" s="163">
        <f>SUM(M100:M125)</f>
        <v>0</v>
      </c>
      <c r="N99" s="162"/>
      <c r="O99" s="162">
        <f>SUM(O100:O125)</f>
        <v>787.36000000000013</v>
      </c>
      <c r="P99" s="162"/>
      <c r="Q99" s="162">
        <f>SUM(Q100:Q125)</f>
        <v>0</v>
      </c>
      <c r="R99" s="163"/>
      <c r="S99" s="163"/>
      <c r="T99" s="164"/>
      <c r="U99" s="158"/>
      <c r="V99" s="158">
        <f>SUM(V100:V125)</f>
        <v>60.69</v>
      </c>
      <c r="W99" s="158"/>
      <c r="X99" s="158"/>
      <c r="AG99" t="s">
        <v>177</v>
      </c>
    </row>
    <row r="100" spans="1:60" ht="22.5" outlineLevel="1" x14ac:dyDescent="0.2">
      <c r="A100" s="165">
        <v>27</v>
      </c>
      <c r="B100" s="166" t="s">
        <v>464</v>
      </c>
      <c r="C100" s="175" t="s">
        <v>465</v>
      </c>
      <c r="D100" s="167" t="s">
        <v>248</v>
      </c>
      <c r="E100" s="168">
        <v>123.4</v>
      </c>
      <c r="F100" s="169"/>
      <c r="G100" s="170">
        <f>ROUND(E100*F100,2)</f>
        <v>0</v>
      </c>
      <c r="H100" s="169"/>
      <c r="I100" s="170">
        <f>ROUND(E100*H100,2)</f>
        <v>0</v>
      </c>
      <c r="J100" s="169"/>
      <c r="K100" s="170">
        <f>ROUND(E100*J100,2)</f>
        <v>0</v>
      </c>
      <c r="L100" s="170">
        <v>21</v>
      </c>
      <c r="M100" s="170">
        <f>G100*(1+L100/100)</f>
        <v>0</v>
      </c>
      <c r="N100" s="168">
        <v>0.28799999999999998</v>
      </c>
      <c r="O100" s="168">
        <f>ROUND(E100*N100,2)</f>
        <v>35.54</v>
      </c>
      <c r="P100" s="168">
        <v>0</v>
      </c>
      <c r="Q100" s="168">
        <f>ROUND(E100*P100,2)</f>
        <v>0</v>
      </c>
      <c r="R100" s="170" t="s">
        <v>249</v>
      </c>
      <c r="S100" s="170" t="s">
        <v>181</v>
      </c>
      <c r="T100" s="171" t="s">
        <v>280</v>
      </c>
      <c r="U100" s="157">
        <v>0.02</v>
      </c>
      <c r="V100" s="157">
        <f>ROUND(E100*U100,2)</f>
        <v>2.4700000000000002</v>
      </c>
      <c r="W100" s="157"/>
      <c r="X100" s="157" t="s">
        <v>227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228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237"/>
      <c r="D101" s="238"/>
      <c r="E101" s="238"/>
      <c r="F101" s="238"/>
      <c r="G101" s="238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47"/>
      <c r="Z101" s="147"/>
      <c r="AA101" s="147"/>
      <c r="AB101" s="147"/>
      <c r="AC101" s="147"/>
      <c r="AD101" s="147"/>
      <c r="AE101" s="147"/>
      <c r="AF101" s="147"/>
      <c r="AG101" s="147" t="s">
        <v>187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22.5" outlineLevel="1" x14ac:dyDescent="0.2">
      <c r="A102" s="165">
        <v>28</v>
      </c>
      <c r="B102" s="166" t="s">
        <v>466</v>
      </c>
      <c r="C102" s="175" t="s">
        <v>467</v>
      </c>
      <c r="D102" s="167" t="s">
        <v>248</v>
      </c>
      <c r="E102" s="168">
        <v>1111.0999999999999</v>
      </c>
      <c r="F102" s="169"/>
      <c r="G102" s="170">
        <f>ROUND(E102*F102,2)</f>
        <v>0</v>
      </c>
      <c r="H102" s="169"/>
      <c r="I102" s="170">
        <f>ROUND(E102*H102,2)</f>
        <v>0</v>
      </c>
      <c r="J102" s="169"/>
      <c r="K102" s="170">
        <f>ROUND(E102*J102,2)</f>
        <v>0</v>
      </c>
      <c r="L102" s="170">
        <v>21</v>
      </c>
      <c r="M102" s="170">
        <f>G102*(1+L102/100)</f>
        <v>0</v>
      </c>
      <c r="N102" s="168">
        <v>0.378</v>
      </c>
      <c r="O102" s="168">
        <f>ROUND(E102*N102,2)</f>
        <v>420</v>
      </c>
      <c r="P102" s="168">
        <v>0</v>
      </c>
      <c r="Q102" s="168">
        <f>ROUND(E102*P102,2)</f>
        <v>0</v>
      </c>
      <c r="R102" s="170" t="s">
        <v>249</v>
      </c>
      <c r="S102" s="170" t="s">
        <v>181</v>
      </c>
      <c r="T102" s="171" t="s">
        <v>280</v>
      </c>
      <c r="U102" s="157">
        <v>0.03</v>
      </c>
      <c r="V102" s="157">
        <f>ROUND(E102*U102,2)</f>
        <v>33.33</v>
      </c>
      <c r="W102" s="157"/>
      <c r="X102" s="157" t="s">
        <v>227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228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181" t="s">
        <v>468</v>
      </c>
      <c r="D103" s="179"/>
      <c r="E103" s="180">
        <v>248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47"/>
      <c r="Z103" s="147"/>
      <c r="AA103" s="147"/>
      <c r="AB103" s="147"/>
      <c r="AC103" s="147"/>
      <c r="AD103" s="147"/>
      <c r="AE103" s="147"/>
      <c r="AF103" s="147"/>
      <c r="AG103" s="147" t="s">
        <v>230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181" t="s">
        <v>469</v>
      </c>
      <c r="D104" s="179"/>
      <c r="E104" s="180">
        <v>863.1</v>
      </c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47"/>
      <c r="Z104" s="147"/>
      <c r="AA104" s="147"/>
      <c r="AB104" s="147"/>
      <c r="AC104" s="147"/>
      <c r="AD104" s="147"/>
      <c r="AE104" s="147"/>
      <c r="AF104" s="147"/>
      <c r="AG104" s="147" t="s">
        <v>230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241"/>
      <c r="D105" s="242"/>
      <c r="E105" s="242"/>
      <c r="F105" s="242"/>
      <c r="G105" s="242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187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22.5" outlineLevel="1" x14ac:dyDescent="0.2">
      <c r="A106" s="165">
        <v>29</v>
      </c>
      <c r="B106" s="166" t="s">
        <v>470</v>
      </c>
      <c r="C106" s="175" t="s">
        <v>471</v>
      </c>
      <c r="D106" s="167" t="s">
        <v>248</v>
      </c>
      <c r="E106" s="168">
        <v>66</v>
      </c>
      <c r="F106" s="169"/>
      <c r="G106" s="170">
        <f>ROUND(E106*F106,2)</f>
        <v>0</v>
      </c>
      <c r="H106" s="169"/>
      <c r="I106" s="170">
        <f>ROUND(E106*H106,2)</f>
        <v>0</v>
      </c>
      <c r="J106" s="169"/>
      <c r="K106" s="170">
        <f>ROUND(E106*J106,2)</f>
        <v>0</v>
      </c>
      <c r="L106" s="170">
        <v>21</v>
      </c>
      <c r="M106" s="170">
        <f>G106*(1+L106/100)</f>
        <v>0</v>
      </c>
      <c r="N106" s="168">
        <v>0.441</v>
      </c>
      <c r="O106" s="168">
        <f>ROUND(E106*N106,2)</f>
        <v>29.11</v>
      </c>
      <c r="P106" s="168">
        <v>0</v>
      </c>
      <c r="Q106" s="168">
        <f>ROUND(E106*P106,2)</f>
        <v>0</v>
      </c>
      <c r="R106" s="170" t="s">
        <v>249</v>
      </c>
      <c r="S106" s="170" t="s">
        <v>181</v>
      </c>
      <c r="T106" s="171" t="s">
        <v>280</v>
      </c>
      <c r="U106" s="157">
        <v>0.03</v>
      </c>
      <c r="V106" s="157">
        <f>ROUND(E106*U106,2)</f>
        <v>1.98</v>
      </c>
      <c r="W106" s="157"/>
      <c r="X106" s="157" t="s">
        <v>227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228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237"/>
      <c r="D107" s="238"/>
      <c r="E107" s="238"/>
      <c r="F107" s="238"/>
      <c r="G107" s="238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47"/>
      <c r="Z107" s="147"/>
      <c r="AA107" s="147"/>
      <c r="AB107" s="147"/>
      <c r="AC107" s="147"/>
      <c r="AD107" s="147"/>
      <c r="AE107" s="147"/>
      <c r="AF107" s="147"/>
      <c r="AG107" s="147" t="s">
        <v>187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22.5" outlineLevel="1" x14ac:dyDescent="0.2">
      <c r="A108" s="165">
        <v>30</v>
      </c>
      <c r="B108" s="166" t="s">
        <v>472</v>
      </c>
      <c r="C108" s="175" t="s">
        <v>473</v>
      </c>
      <c r="D108" s="167" t="s">
        <v>248</v>
      </c>
      <c r="E108" s="168">
        <v>345.2</v>
      </c>
      <c r="F108" s="169"/>
      <c r="G108" s="170">
        <f>ROUND(E108*F108,2)</f>
        <v>0</v>
      </c>
      <c r="H108" s="169"/>
      <c r="I108" s="170">
        <f>ROUND(E108*H108,2)</f>
        <v>0</v>
      </c>
      <c r="J108" s="169"/>
      <c r="K108" s="170">
        <f>ROUND(E108*J108,2)</f>
        <v>0</v>
      </c>
      <c r="L108" s="170">
        <v>21</v>
      </c>
      <c r="M108" s="170">
        <f>G108*(1+L108/100)</f>
        <v>0</v>
      </c>
      <c r="N108" s="168">
        <v>0.46</v>
      </c>
      <c r="O108" s="168">
        <f>ROUND(E108*N108,2)</f>
        <v>158.79</v>
      </c>
      <c r="P108" s="168">
        <v>0</v>
      </c>
      <c r="Q108" s="168">
        <f>ROUND(E108*P108,2)</f>
        <v>0</v>
      </c>
      <c r="R108" s="170" t="s">
        <v>249</v>
      </c>
      <c r="S108" s="170" t="s">
        <v>181</v>
      </c>
      <c r="T108" s="171" t="s">
        <v>280</v>
      </c>
      <c r="U108" s="157">
        <v>2.9000000000000001E-2</v>
      </c>
      <c r="V108" s="157">
        <f>ROUND(E108*U108,2)</f>
        <v>10.01</v>
      </c>
      <c r="W108" s="157"/>
      <c r="X108" s="157" t="s">
        <v>227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228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237"/>
      <c r="D109" s="238"/>
      <c r="E109" s="238"/>
      <c r="F109" s="238"/>
      <c r="G109" s="238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187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22.5" outlineLevel="1" x14ac:dyDescent="0.2">
      <c r="A110" s="165">
        <v>31</v>
      </c>
      <c r="B110" s="166" t="s">
        <v>474</v>
      </c>
      <c r="C110" s="175" t="s">
        <v>475</v>
      </c>
      <c r="D110" s="167" t="s">
        <v>248</v>
      </c>
      <c r="E110" s="168">
        <v>123.4</v>
      </c>
      <c r="F110" s="169"/>
      <c r="G110" s="170">
        <f>ROUND(E110*F110,2)</f>
        <v>0</v>
      </c>
      <c r="H110" s="169"/>
      <c r="I110" s="170">
        <f>ROUND(E110*H110,2)</f>
        <v>0</v>
      </c>
      <c r="J110" s="169"/>
      <c r="K110" s="170">
        <f>ROUND(E110*J110,2)</f>
        <v>0</v>
      </c>
      <c r="L110" s="170">
        <v>21</v>
      </c>
      <c r="M110" s="170">
        <f>G110*(1+L110/100)</f>
        <v>0</v>
      </c>
      <c r="N110" s="168">
        <v>0.15826000000000001</v>
      </c>
      <c r="O110" s="168">
        <f>ROUND(E110*N110,2)</f>
        <v>19.53</v>
      </c>
      <c r="P110" s="168">
        <v>0</v>
      </c>
      <c r="Q110" s="168">
        <f>ROUND(E110*P110,2)</f>
        <v>0</v>
      </c>
      <c r="R110" s="170" t="s">
        <v>249</v>
      </c>
      <c r="S110" s="170" t="s">
        <v>181</v>
      </c>
      <c r="T110" s="171" t="s">
        <v>250</v>
      </c>
      <c r="U110" s="157">
        <v>0.02</v>
      </c>
      <c r="V110" s="157">
        <f>ROUND(E110*U110,2)</f>
        <v>2.4700000000000002</v>
      </c>
      <c r="W110" s="157"/>
      <c r="X110" s="157" t="s">
        <v>227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228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252" t="s">
        <v>476</v>
      </c>
      <c r="D111" s="253"/>
      <c r="E111" s="253"/>
      <c r="F111" s="253"/>
      <c r="G111" s="253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47"/>
      <c r="Z111" s="147"/>
      <c r="AA111" s="147"/>
      <c r="AB111" s="147"/>
      <c r="AC111" s="147"/>
      <c r="AD111" s="147"/>
      <c r="AE111" s="147"/>
      <c r="AF111" s="147"/>
      <c r="AG111" s="147" t="s">
        <v>252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241"/>
      <c r="D112" s="242"/>
      <c r="E112" s="242"/>
      <c r="F112" s="242"/>
      <c r="G112" s="242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187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22.5" outlineLevel="1" x14ac:dyDescent="0.2">
      <c r="A113" s="165">
        <v>32</v>
      </c>
      <c r="B113" s="166" t="s">
        <v>477</v>
      </c>
      <c r="C113" s="175" t="s">
        <v>478</v>
      </c>
      <c r="D113" s="167" t="s">
        <v>248</v>
      </c>
      <c r="E113" s="168">
        <v>69.099999999999994</v>
      </c>
      <c r="F113" s="169"/>
      <c r="G113" s="170">
        <f>ROUND(E113*F113,2)</f>
        <v>0</v>
      </c>
      <c r="H113" s="169"/>
      <c r="I113" s="170">
        <f>ROUND(E113*H113,2)</f>
        <v>0</v>
      </c>
      <c r="J113" s="169"/>
      <c r="K113" s="170">
        <f>ROUND(E113*J113,2)</f>
        <v>0</v>
      </c>
      <c r="L113" s="170">
        <v>21</v>
      </c>
      <c r="M113" s="170">
        <f>G113*(1+L113/100)</f>
        <v>0</v>
      </c>
      <c r="N113" s="168">
        <v>0.21099999999999999</v>
      </c>
      <c r="O113" s="168">
        <f>ROUND(E113*N113,2)</f>
        <v>14.58</v>
      </c>
      <c r="P113" s="168">
        <v>0</v>
      </c>
      <c r="Q113" s="168">
        <f>ROUND(E113*P113,2)</f>
        <v>0</v>
      </c>
      <c r="R113" s="170" t="s">
        <v>249</v>
      </c>
      <c r="S113" s="170" t="s">
        <v>181</v>
      </c>
      <c r="T113" s="171" t="s">
        <v>250</v>
      </c>
      <c r="U113" s="157">
        <v>0.03</v>
      </c>
      <c r="V113" s="157">
        <f>ROUND(E113*U113,2)</f>
        <v>2.0699999999999998</v>
      </c>
      <c r="W113" s="157"/>
      <c r="X113" s="157" t="s">
        <v>227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228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252" t="s">
        <v>476</v>
      </c>
      <c r="D114" s="253"/>
      <c r="E114" s="253"/>
      <c r="F114" s="253"/>
      <c r="G114" s="253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47"/>
      <c r="Z114" s="147"/>
      <c r="AA114" s="147"/>
      <c r="AB114" s="147"/>
      <c r="AC114" s="147"/>
      <c r="AD114" s="147"/>
      <c r="AE114" s="147"/>
      <c r="AF114" s="147"/>
      <c r="AG114" s="147" t="s">
        <v>252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241"/>
      <c r="D115" s="242"/>
      <c r="E115" s="242"/>
      <c r="F115" s="242"/>
      <c r="G115" s="242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47"/>
      <c r="Z115" s="147"/>
      <c r="AA115" s="147"/>
      <c r="AB115" s="147"/>
      <c r="AC115" s="147"/>
      <c r="AD115" s="147"/>
      <c r="AE115" s="147"/>
      <c r="AF115" s="147"/>
      <c r="AG115" s="147" t="s">
        <v>187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65">
        <v>33</v>
      </c>
      <c r="B116" s="166" t="s">
        <v>479</v>
      </c>
      <c r="C116" s="175" t="s">
        <v>480</v>
      </c>
      <c r="D116" s="167" t="s">
        <v>248</v>
      </c>
      <c r="E116" s="168">
        <v>15.5</v>
      </c>
      <c r="F116" s="169"/>
      <c r="G116" s="170">
        <f>ROUND(E116*F116,2)</f>
        <v>0</v>
      </c>
      <c r="H116" s="169"/>
      <c r="I116" s="170">
        <f>ROUND(E116*H116,2)</f>
        <v>0</v>
      </c>
      <c r="J116" s="169"/>
      <c r="K116" s="170">
        <f>ROUND(E116*J116,2)</f>
        <v>0</v>
      </c>
      <c r="L116" s="170">
        <v>21</v>
      </c>
      <c r="M116" s="170">
        <f>G116*(1+L116/100)</f>
        <v>0</v>
      </c>
      <c r="N116" s="168">
        <v>0.38313999999999998</v>
      </c>
      <c r="O116" s="168">
        <f>ROUND(E116*N116,2)</f>
        <v>5.94</v>
      </c>
      <c r="P116" s="168">
        <v>0</v>
      </c>
      <c r="Q116" s="168">
        <f>ROUND(E116*P116,2)</f>
        <v>0</v>
      </c>
      <c r="R116" s="170" t="s">
        <v>249</v>
      </c>
      <c r="S116" s="170" t="s">
        <v>181</v>
      </c>
      <c r="T116" s="171" t="s">
        <v>250</v>
      </c>
      <c r="U116" s="157">
        <v>0.03</v>
      </c>
      <c r="V116" s="157">
        <f>ROUND(E116*U116,2)</f>
        <v>0.47</v>
      </c>
      <c r="W116" s="157"/>
      <c r="X116" s="157" t="s">
        <v>227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228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252" t="s">
        <v>481</v>
      </c>
      <c r="D117" s="253"/>
      <c r="E117" s="253"/>
      <c r="F117" s="253"/>
      <c r="G117" s="253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47"/>
      <c r="Z117" s="147"/>
      <c r="AA117" s="147"/>
      <c r="AB117" s="147"/>
      <c r="AC117" s="147"/>
      <c r="AD117" s="147"/>
      <c r="AE117" s="147"/>
      <c r="AF117" s="147"/>
      <c r="AG117" s="147" t="s">
        <v>252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241"/>
      <c r="D118" s="242"/>
      <c r="E118" s="242"/>
      <c r="F118" s="242"/>
      <c r="G118" s="242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47"/>
      <c r="Z118" s="147"/>
      <c r="AA118" s="147"/>
      <c r="AB118" s="147"/>
      <c r="AC118" s="147"/>
      <c r="AD118" s="147"/>
      <c r="AE118" s="147"/>
      <c r="AF118" s="147"/>
      <c r="AG118" s="147" t="s">
        <v>187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65">
        <v>34</v>
      </c>
      <c r="B119" s="166" t="s">
        <v>482</v>
      </c>
      <c r="C119" s="175" t="s">
        <v>483</v>
      </c>
      <c r="D119" s="167" t="s">
        <v>248</v>
      </c>
      <c r="E119" s="168">
        <v>192.5</v>
      </c>
      <c r="F119" s="169"/>
      <c r="G119" s="170">
        <f>ROUND(E119*F119,2)</f>
        <v>0</v>
      </c>
      <c r="H119" s="169"/>
      <c r="I119" s="170">
        <f>ROUND(E119*H119,2)</f>
        <v>0</v>
      </c>
      <c r="J119" s="169"/>
      <c r="K119" s="170">
        <f>ROUND(E119*J119,2)</f>
        <v>0</v>
      </c>
      <c r="L119" s="170">
        <v>21</v>
      </c>
      <c r="M119" s="170">
        <f>G119*(1+L119/100)</f>
        <v>0</v>
      </c>
      <c r="N119" s="168">
        <v>7.0200000000000002E-3</v>
      </c>
      <c r="O119" s="168">
        <f>ROUND(E119*N119,2)</f>
        <v>1.35</v>
      </c>
      <c r="P119" s="168">
        <v>0</v>
      </c>
      <c r="Q119" s="168">
        <f>ROUND(E119*P119,2)</f>
        <v>0</v>
      </c>
      <c r="R119" s="170" t="s">
        <v>249</v>
      </c>
      <c r="S119" s="170" t="s">
        <v>181</v>
      </c>
      <c r="T119" s="171" t="s">
        <v>250</v>
      </c>
      <c r="U119" s="157">
        <v>4.0000000000000001E-3</v>
      </c>
      <c r="V119" s="157">
        <f>ROUND(E119*U119,2)</f>
        <v>0.77</v>
      </c>
      <c r="W119" s="157"/>
      <c r="X119" s="157" t="s">
        <v>227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228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181" t="s">
        <v>484</v>
      </c>
      <c r="D120" s="179"/>
      <c r="E120" s="180">
        <v>192.5</v>
      </c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47"/>
      <c r="Z120" s="147"/>
      <c r="AA120" s="147"/>
      <c r="AB120" s="147"/>
      <c r="AC120" s="147"/>
      <c r="AD120" s="147"/>
      <c r="AE120" s="147"/>
      <c r="AF120" s="147"/>
      <c r="AG120" s="147" t="s">
        <v>230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241"/>
      <c r="D121" s="242"/>
      <c r="E121" s="242"/>
      <c r="F121" s="242"/>
      <c r="G121" s="242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47"/>
      <c r="Z121" s="147"/>
      <c r="AA121" s="147"/>
      <c r="AB121" s="147"/>
      <c r="AC121" s="147"/>
      <c r="AD121" s="147"/>
      <c r="AE121" s="147"/>
      <c r="AF121" s="147"/>
      <c r="AG121" s="147" t="s">
        <v>187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65">
        <v>35</v>
      </c>
      <c r="B122" s="166" t="s">
        <v>485</v>
      </c>
      <c r="C122" s="175" t="s">
        <v>486</v>
      </c>
      <c r="D122" s="167" t="s">
        <v>248</v>
      </c>
      <c r="E122" s="168">
        <v>178</v>
      </c>
      <c r="F122" s="169"/>
      <c r="G122" s="170">
        <f>ROUND(E122*F122,2)</f>
        <v>0</v>
      </c>
      <c r="H122" s="169"/>
      <c r="I122" s="170">
        <f>ROUND(E122*H122,2)</f>
        <v>0</v>
      </c>
      <c r="J122" s="169"/>
      <c r="K122" s="170">
        <f>ROUND(E122*J122,2)</f>
        <v>0</v>
      </c>
      <c r="L122" s="170">
        <v>21</v>
      </c>
      <c r="M122" s="170">
        <f>G122*(1+L122/100)</f>
        <v>0</v>
      </c>
      <c r="N122" s="168">
        <v>0.28799999999999998</v>
      </c>
      <c r="O122" s="168">
        <f>ROUND(E122*N122,2)</f>
        <v>51.26</v>
      </c>
      <c r="P122" s="168">
        <v>0</v>
      </c>
      <c r="Q122" s="168">
        <f>ROUND(E122*P122,2)</f>
        <v>0</v>
      </c>
      <c r="R122" s="170"/>
      <c r="S122" s="170" t="s">
        <v>215</v>
      </c>
      <c r="T122" s="171" t="s">
        <v>182</v>
      </c>
      <c r="U122" s="157">
        <v>0.02</v>
      </c>
      <c r="V122" s="157">
        <f>ROUND(E122*U122,2)</f>
        <v>3.56</v>
      </c>
      <c r="W122" s="157"/>
      <c r="X122" s="157" t="s">
        <v>227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228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237"/>
      <c r="D123" s="238"/>
      <c r="E123" s="238"/>
      <c r="F123" s="238"/>
      <c r="G123" s="238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47"/>
      <c r="Z123" s="147"/>
      <c r="AA123" s="147"/>
      <c r="AB123" s="147"/>
      <c r="AC123" s="147"/>
      <c r="AD123" s="147"/>
      <c r="AE123" s="147"/>
      <c r="AF123" s="147"/>
      <c r="AG123" s="147" t="s">
        <v>187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65">
        <v>36</v>
      </c>
      <c r="B124" s="166" t="s">
        <v>487</v>
      </c>
      <c r="C124" s="175" t="s">
        <v>488</v>
      </c>
      <c r="D124" s="167" t="s">
        <v>248</v>
      </c>
      <c r="E124" s="168">
        <v>178</v>
      </c>
      <c r="F124" s="169"/>
      <c r="G124" s="170">
        <f>ROUND(E124*F124,2)</f>
        <v>0</v>
      </c>
      <c r="H124" s="169"/>
      <c r="I124" s="170">
        <f>ROUND(E124*H124,2)</f>
        <v>0</v>
      </c>
      <c r="J124" s="169"/>
      <c r="K124" s="170">
        <f>ROUND(E124*J124,2)</f>
        <v>0</v>
      </c>
      <c r="L124" s="170">
        <v>21</v>
      </c>
      <c r="M124" s="170">
        <f>G124*(1+L124/100)</f>
        <v>0</v>
      </c>
      <c r="N124" s="168">
        <v>0.28799999999999998</v>
      </c>
      <c r="O124" s="168">
        <f>ROUND(E124*N124,2)</f>
        <v>51.26</v>
      </c>
      <c r="P124" s="168">
        <v>0</v>
      </c>
      <c r="Q124" s="168">
        <f>ROUND(E124*P124,2)</f>
        <v>0</v>
      </c>
      <c r="R124" s="170"/>
      <c r="S124" s="170" t="s">
        <v>215</v>
      </c>
      <c r="T124" s="171" t="s">
        <v>182</v>
      </c>
      <c r="U124" s="157">
        <v>0.02</v>
      </c>
      <c r="V124" s="157">
        <f>ROUND(E124*U124,2)</f>
        <v>3.56</v>
      </c>
      <c r="W124" s="157"/>
      <c r="X124" s="157" t="s">
        <v>227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228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237"/>
      <c r="D125" s="238"/>
      <c r="E125" s="238"/>
      <c r="F125" s="238"/>
      <c r="G125" s="238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47"/>
      <c r="Z125" s="147"/>
      <c r="AA125" s="147"/>
      <c r="AB125" s="147"/>
      <c r="AC125" s="147"/>
      <c r="AD125" s="147"/>
      <c r="AE125" s="147"/>
      <c r="AF125" s="147"/>
      <c r="AG125" s="147" t="s">
        <v>187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x14ac:dyDescent="0.2">
      <c r="A126" s="159" t="s">
        <v>176</v>
      </c>
      <c r="B126" s="160" t="s">
        <v>116</v>
      </c>
      <c r="C126" s="174" t="s">
        <v>117</v>
      </c>
      <c r="D126" s="161"/>
      <c r="E126" s="162"/>
      <c r="F126" s="163"/>
      <c r="G126" s="163">
        <f>SUMIF(AG127:AG134,"&lt;&gt;NOR",G127:G134)</f>
        <v>0</v>
      </c>
      <c r="H126" s="163"/>
      <c r="I126" s="163">
        <f>SUM(I127:I134)</f>
        <v>0</v>
      </c>
      <c r="J126" s="163"/>
      <c r="K126" s="163">
        <f>SUM(K127:K134)</f>
        <v>0</v>
      </c>
      <c r="L126" s="163"/>
      <c r="M126" s="163">
        <f>SUM(M127:M134)</f>
        <v>0</v>
      </c>
      <c r="N126" s="162"/>
      <c r="O126" s="162">
        <f>SUM(O127:O134)</f>
        <v>36.950000000000003</v>
      </c>
      <c r="P126" s="162"/>
      <c r="Q126" s="162">
        <f>SUM(Q127:Q134)</f>
        <v>0</v>
      </c>
      <c r="R126" s="163"/>
      <c r="S126" s="163"/>
      <c r="T126" s="164"/>
      <c r="U126" s="158"/>
      <c r="V126" s="158">
        <f>SUM(V127:V134)</f>
        <v>11.76</v>
      </c>
      <c r="W126" s="158"/>
      <c r="X126" s="158"/>
      <c r="AG126" t="s">
        <v>177</v>
      </c>
    </row>
    <row r="127" spans="1:60" ht="22.5" outlineLevel="1" x14ac:dyDescent="0.2">
      <c r="A127" s="165">
        <v>37</v>
      </c>
      <c r="B127" s="166" t="s">
        <v>489</v>
      </c>
      <c r="C127" s="175" t="s">
        <v>490</v>
      </c>
      <c r="D127" s="167" t="s">
        <v>248</v>
      </c>
      <c r="E127" s="168">
        <v>310.39999999999998</v>
      </c>
      <c r="F127" s="169"/>
      <c r="G127" s="170">
        <f>ROUND(E127*F127,2)</f>
        <v>0</v>
      </c>
      <c r="H127" s="169"/>
      <c r="I127" s="170">
        <f>ROUND(E127*H127,2)</f>
        <v>0</v>
      </c>
      <c r="J127" s="169"/>
      <c r="K127" s="170">
        <f>ROUND(E127*J127,2)</f>
        <v>0</v>
      </c>
      <c r="L127" s="170">
        <v>21</v>
      </c>
      <c r="M127" s="170">
        <f>G127*(1+L127/100)</f>
        <v>0</v>
      </c>
      <c r="N127" s="168">
        <v>6.0999999999999997E-4</v>
      </c>
      <c r="O127" s="168">
        <f>ROUND(E127*N127,2)</f>
        <v>0.19</v>
      </c>
      <c r="P127" s="168">
        <v>0</v>
      </c>
      <c r="Q127" s="168">
        <f>ROUND(E127*P127,2)</f>
        <v>0</v>
      </c>
      <c r="R127" s="170" t="s">
        <v>249</v>
      </c>
      <c r="S127" s="170" t="s">
        <v>429</v>
      </c>
      <c r="T127" s="171" t="s">
        <v>429</v>
      </c>
      <c r="U127" s="157">
        <v>2E-3</v>
      </c>
      <c r="V127" s="157">
        <f>ROUND(E127*U127,2)</f>
        <v>0.62</v>
      </c>
      <c r="W127" s="157"/>
      <c r="X127" s="157" t="s">
        <v>227</v>
      </c>
      <c r="Y127" s="147"/>
      <c r="Z127" s="147"/>
      <c r="AA127" s="147"/>
      <c r="AB127" s="147"/>
      <c r="AC127" s="147"/>
      <c r="AD127" s="147"/>
      <c r="AE127" s="147"/>
      <c r="AF127" s="147"/>
      <c r="AG127" s="147" t="s">
        <v>228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252" t="s">
        <v>491</v>
      </c>
      <c r="D128" s="253"/>
      <c r="E128" s="253"/>
      <c r="F128" s="253"/>
      <c r="G128" s="253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47"/>
      <c r="Z128" s="147"/>
      <c r="AA128" s="147"/>
      <c r="AB128" s="147"/>
      <c r="AC128" s="147"/>
      <c r="AD128" s="147"/>
      <c r="AE128" s="147"/>
      <c r="AF128" s="147"/>
      <c r="AG128" s="147" t="s">
        <v>252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54"/>
      <c r="B129" s="155"/>
      <c r="C129" s="181" t="s">
        <v>492</v>
      </c>
      <c r="D129" s="179"/>
      <c r="E129" s="180">
        <v>310.39999999999998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47"/>
      <c r="Z129" s="147"/>
      <c r="AA129" s="147"/>
      <c r="AB129" s="147"/>
      <c r="AC129" s="147"/>
      <c r="AD129" s="147"/>
      <c r="AE129" s="147"/>
      <c r="AF129" s="147"/>
      <c r="AG129" s="147" t="s">
        <v>230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241"/>
      <c r="D130" s="242"/>
      <c r="E130" s="242"/>
      <c r="F130" s="242"/>
      <c r="G130" s="242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47"/>
      <c r="Z130" s="147"/>
      <c r="AA130" s="147"/>
      <c r="AB130" s="147"/>
      <c r="AC130" s="147"/>
      <c r="AD130" s="147"/>
      <c r="AE130" s="147"/>
      <c r="AF130" s="147"/>
      <c r="AG130" s="147" t="s">
        <v>187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ht="22.5" outlineLevel="1" x14ac:dyDescent="0.2">
      <c r="A131" s="165">
        <v>38</v>
      </c>
      <c r="B131" s="166" t="s">
        <v>493</v>
      </c>
      <c r="C131" s="175" t="s">
        <v>494</v>
      </c>
      <c r="D131" s="167" t="s">
        <v>248</v>
      </c>
      <c r="E131" s="168">
        <v>123.4</v>
      </c>
      <c r="F131" s="169"/>
      <c r="G131" s="170">
        <f>ROUND(E131*F131,2)</f>
        <v>0</v>
      </c>
      <c r="H131" s="169"/>
      <c r="I131" s="170">
        <f>ROUND(E131*H131,2)</f>
        <v>0</v>
      </c>
      <c r="J131" s="169"/>
      <c r="K131" s="170">
        <f>ROUND(E131*J131,2)</f>
        <v>0</v>
      </c>
      <c r="L131" s="170">
        <v>21</v>
      </c>
      <c r="M131" s="170">
        <f>G131*(1+L131/100)</f>
        <v>0</v>
      </c>
      <c r="N131" s="168">
        <v>0.10141</v>
      </c>
      <c r="O131" s="168">
        <f>ROUND(E131*N131,2)</f>
        <v>12.51</v>
      </c>
      <c r="P131" s="168">
        <v>0</v>
      </c>
      <c r="Q131" s="168">
        <f>ROUND(E131*P131,2)</f>
        <v>0</v>
      </c>
      <c r="R131" s="170" t="s">
        <v>249</v>
      </c>
      <c r="S131" s="170" t="s">
        <v>181</v>
      </c>
      <c r="T131" s="171" t="s">
        <v>250</v>
      </c>
      <c r="U131" s="157">
        <v>0.06</v>
      </c>
      <c r="V131" s="157">
        <f>ROUND(E131*U131,2)</f>
        <v>7.4</v>
      </c>
      <c r="W131" s="157"/>
      <c r="X131" s="157" t="s">
        <v>227</v>
      </c>
      <c r="Y131" s="147"/>
      <c r="Z131" s="147"/>
      <c r="AA131" s="147"/>
      <c r="AB131" s="147"/>
      <c r="AC131" s="147"/>
      <c r="AD131" s="147"/>
      <c r="AE131" s="147"/>
      <c r="AF131" s="147"/>
      <c r="AG131" s="147" t="s">
        <v>228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237"/>
      <c r="D132" s="238"/>
      <c r="E132" s="238"/>
      <c r="F132" s="238"/>
      <c r="G132" s="238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47"/>
      <c r="Z132" s="147"/>
      <c r="AA132" s="147"/>
      <c r="AB132" s="147"/>
      <c r="AC132" s="147"/>
      <c r="AD132" s="147"/>
      <c r="AE132" s="147"/>
      <c r="AF132" s="147"/>
      <c r="AG132" s="147" t="s">
        <v>187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ht="22.5" outlineLevel="1" x14ac:dyDescent="0.2">
      <c r="A133" s="165">
        <v>39</v>
      </c>
      <c r="B133" s="166" t="s">
        <v>495</v>
      </c>
      <c r="C133" s="175" t="s">
        <v>496</v>
      </c>
      <c r="D133" s="167" t="s">
        <v>248</v>
      </c>
      <c r="E133" s="168">
        <v>187</v>
      </c>
      <c r="F133" s="169"/>
      <c r="G133" s="170">
        <f>ROUND(E133*F133,2)</f>
        <v>0</v>
      </c>
      <c r="H133" s="169"/>
      <c r="I133" s="170">
        <f>ROUND(E133*H133,2)</f>
        <v>0</v>
      </c>
      <c r="J133" s="169"/>
      <c r="K133" s="170">
        <f>ROUND(E133*J133,2)</f>
        <v>0</v>
      </c>
      <c r="L133" s="170">
        <v>21</v>
      </c>
      <c r="M133" s="170">
        <f>G133*(1+L133/100)</f>
        <v>0</v>
      </c>
      <c r="N133" s="168">
        <v>0.12966</v>
      </c>
      <c r="O133" s="168">
        <f>ROUND(E133*N133,2)</f>
        <v>24.25</v>
      </c>
      <c r="P133" s="168">
        <v>0</v>
      </c>
      <c r="Q133" s="168">
        <f>ROUND(E133*P133,2)</f>
        <v>0</v>
      </c>
      <c r="R133" s="170" t="s">
        <v>249</v>
      </c>
      <c r="S133" s="170" t="s">
        <v>181</v>
      </c>
      <c r="T133" s="171" t="s">
        <v>250</v>
      </c>
      <c r="U133" s="157">
        <v>0.02</v>
      </c>
      <c r="V133" s="157">
        <f>ROUND(E133*U133,2)</f>
        <v>3.74</v>
      </c>
      <c r="W133" s="157"/>
      <c r="X133" s="157" t="s">
        <v>227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228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237"/>
      <c r="D134" s="238"/>
      <c r="E134" s="238"/>
      <c r="F134" s="238"/>
      <c r="G134" s="238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47"/>
      <c r="Z134" s="147"/>
      <c r="AA134" s="147"/>
      <c r="AB134" s="147"/>
      <c r="AC134" s="147"/>
      <c r="AD134" s="147"/>
      <c r="AE134" s="147"/>
      <c r="AF134" s="147"/>
      <c r="AG134" s="147" t="s">
        <v>187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x14ac:dyDescent="0.2">
      <c r="A135" s="159" t="s">
        <v>176</v>
      </c>
      <c r="B135" s="160" t="s">
        <v>118</v>
      </c>
      <c r="C135" s="174" t="s">
        <v>119</v>
      </c>
      <c r="D135" s="161"/>
      <c r="E135" s="162"/>
      <c r="F135" s="163"/>
      <c r="G135" s="163">
        <f>SUMIF(AG136:AG187,"&lt;&gt;NOR",G136:G187)</f>
        <v>0</v>
      </c>
      <c r="H135" s="163"/>
      <c r="I135" s="163">
        <f>SUM(I136:I187)</f>
        <v>0</v>
      </c>
      <c r="J135" s="163"/>
      <c r="K135" s="163">
        <f>SUM(K136:K187)</f>
        <v>0</v>
      </c>
      <c r="L135" s="163"/>
      <c r="M135" s="163">
        <f>SUM(M136:M187)</f>
        <v>0</v>
      </c>
      <c r="N135" s="162"/>
      <c r="O135" s="162">
        <f>SUM(O136:O187)</f>
        <v>228.08999999999997</v>
      </c>
      <c r="P135" s="162"/>
      <c r="Q135" s="162">
        <f>SUM(Q136:Q187)</f>
        <v>0</v>
      </c>
      <c r="R135" s="163"/>
      <c r="S135" s="163"/>
      <c r="T135" s="164"/>
      <c r="U135" s="158"/>
      <c r="V135" s="158">
        <f>SUM(V136:V187)</f>
        <v>544.16000000000008</v>
      </c>
      <c r="W135" s="158"/>
      <c r="X135" s="158"/>
      <c r="AG135" t="s">
        <v>177</v>
      </c>
    </row>
    <row r="136" spans="1:60" outlineLevel="1" x14ac:dyDescent="0.2">
      <c r="A136" s="165">
        <v>40</v>
      </c>
      <c r="B136" s="166" t="s">
        <v>313</v>
      </c>
      <c r="C136" s="175" t="s">
        <v>314</v>
      </c>
      <c r="D136" s="167" t="s">
        <v>248</v>
      </c>
      <c r="E136" s="168">
        <v>161.80000000000001</v>
      </c>
      <c r="F136" s="169"/>
      <c r="G136" s="170">
        <f>ROUND(E136*F136,2)</f>
        <v>0</v>
      </c>
      <c r="H136" s="169"/>
      <c r="I136" s="170">
        <f>ROUND(E136*H136,2)</f>
        <v>0</v>
      </c>
      <c r="J136" s="169"/>
      <c r="K136" s="170">
        <f>ROUND(E136*J136,2)</f>
        <v>0</v>
      </c>
      <c r="L136" s="170">
        <v>21</v>
      </c>
      <c r="M136" s="170">
        <f>G136*(1+L136/100)</f>
        <v>0</v>
      </c>
      <c r="N136" s="168">
        <v>7.3899999999999993E-2</v>
      </c>
      <c r="O136" s="168">
        <f>ROUND(E136*N136,2)</f>
        <v>11.96</v>
      </c>
      <c r="P136" s="168">
        <v>0</v>
      </c>
      <c r="Q136" s="168">
        <f>ROUND(E136*P136,2)</f>
        <v>0</v>
      </c>
      <c r="R136" s="170" t="s">
        <v>249</v>
      </c>
      <c r="S136" s="170" t="s">
        <v>181</v>
      </c>
      <c r="T136" s="171" t="s">
        <v>250</v>
      </c>
      <c r="U136" s="157">
        <v>0.45</v>
      </c>
      <c r="V136" s="157">
        <f>ROUND(E136*U136,2)</f>
        <v>72.81</v>
      </c>
      <c r="W136" s="157"/>
      <c r="X136" s="157" t="s">
        <v>227</v>
      </c>
      <c r="Y136" s="147"/>
      <c r="Z136" s="147"/>
      <c r="AA136" s="147"/>
      <c r="AB136" s="147"/>
      <c r="AC136" s="147"/>
      <c r="AD136" s="147"/>
      <c r="AE136" s="147"/>
      <c r="AF136" s="147"/>
      <c r="AG136" s="147" t="s">
        <v>228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ht="22.5" outlineLevel="1" x14ac:dyDescent="0.2">
      <c r="A137" s="154"/>
      <c r="B137" s="155"/>
      <c r="C137" s="252" t="s">
        <v>315</v>
      </c>
      <c r="D137" s="253"/>
      <c r="E137" s="253"/>
      <c r="F137" s="253"/>
      <c r="G137" s="253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47"/>
      <c r="Z137" s="147"/>
      <c r="AA137" s="147"/>
      <c r="AB137" s="147"/>
      <c r="AC137" s="147"/>
      <c r="AD137" s="147"/>
      <c r="AE137" s="147"/>
      <c r="AF137" s="147"/>
      <c r="AG137" s="147" t="s">
        <v>252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72" t="str">
        <f>C137</f>
        <v>s provedením lože z kameniva drceného, s vyplněním spár, s dvojitým hutněním a se smetením přebytečného materiálu na krajnici. S dodáním hmot pro lože a výplň spár.</v>
      </c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181" t="s">
        <v>497</v>
      </c>
      <c r="D138" s="179"/>
      <c r="E138" s="180">
        <v>139.19999999999999</v>
      </c>
      <c r="F138" s="157"/>
      <c r="G138" s="157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47"/>
      <c r="Z138" s="147"/>
      <c r="AA138" s="147"/>
      <c r="AB138" s="147"/>
      <c r="AC138" s="147"/>
      <c r="AD138" s="147"/>
      <c r="AE138" s="147"/>
      <c r="AF138" s="147"/>
      <c r="AG138" s="147" t="s">
        <v>230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54"/>
      <c r="B139" s="155"/>
      <c r="C139" s="181" t="s">
        <v>498</v>
      </c>
      <c r="D139" s="179"/>
      <c r="E139" s="180">
        <v>8.9</v>
      </c>
      <c r="F139" s="157"/>
      <c r="G139" s="1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47"/>
      <c r="Z139" s="147"/>
      <c r="AA139" s="147"/>
      <c r="AB139" s="147"/>
      <c r="AC139" s="147"/>
      <c r="AD139" s="147"/>
      <c r="AE139" s="147"/>
      <c r="AF139" s="147"/>
      <c r="AG139" s="147" t="s">
        <v>230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181" t="s">
        <v>499</v>
      </c>
      <c r="D140" s="179"/>
      <c r="E140" s="180">
        <v>8</v>
      </c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47"/>
      <c r="Z140" s="147"/>
      <c r="AA140" s="147"/>
      <c r="AB140" s="147"/>
      <c r="AC140" s="147"/>
      <c r="AD140" s="147"/>
      <c r="AE140" s="147"/>
      <c r="AF140" s="147"/>
      <c r="AG140" s="147" t="s">
        <v>230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181" t="s">
        <v>500</v>
      </c>
      <c r="D141" s="179"/>
      <c r="E141" s="180">
        <v>5.7</v>
      </c>
      <c r="F141" s="157"/>
      <c r="G141" s="157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47"/>
      <c r="Z141" s="147"/>
      <c r="AA141" s="147"/>
      <c r="AB141" s="147"/>
      <c r="AC141" s="147"/>
      <c r="AD141" s="147"/>
      <c r="AE141" s="147"/>
      <c r="AF141" s="147"/>
      <c r="AG141" s="147" t="s">
        <v>230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241"/>
      <c r="D142" s="242"/>
      <c r="E142" s="242"/>
      <c r="F142" s="242"/>
      <c r="G142" s="242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47"/>
      <c r="Z142" s="147"/>
      <c r="AA142" s="147"/>
      <c r="AB142" s="147"/>
      <c r="AC142" s="147"/>
      <c r="AD142" s="147"/>
      <c r="AE142" s="147"/>
      <c r="AF142" s="147"/>
      <c r="AG142" s="147" t="s">
        <v>187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65">
        <v>41</v>
      </c>
      <c r="B143" s="166" t="s">
        <v>501</v>
      </c>
      <c r="C143" s="175" t="s">
        <v>502</v>
      </c>
      <c r="D143" s="167" t="s">
        <v>248</v>
      </c>
      <c r="E143" s="168">
        <v>722.01</v>
      </c>
      <c r="F143" s="169"/>
      <c r="G143" s="170">
        <f>ROUND(E143*F143,2)</f>
        <v>0</v>
      </c>
      <c r="H143" s="169"/>
      <c r="I143" s="170">
        <f>ROUND(E143*H143,2)</f>
        <v>0</v>
      </c>
      <c r="J143" s="169"/>
      <c r="K143" s="170">
        <f>ROUND(E143*J143,2)</f>
        <v>0</v>
      </c>
      <c r="L143" s="170">
        <v>21</v>
      </c>
      <c r="M143" s="170">
        <f>G143*(1+L143/100)</f>
        <v>0</v>
      </c>
      <c r="N143" s="168">
        <v>9.2799999999999994E-2</v>
      </c>
      <c r="O143" s="168">
        <f>ROUND(E143*N143,2)</f>
        <v>67</v>
      </c>
      <c r="P143" s="168">
        <v>0</v>
      </c>
      <c r="Q143" s="168">
        <f>ROUND(E143*P143,2)</f>
        <v>0</v>
      </c>
      <c r="R143" s="170" t="s">
        <v>249</v>
      </c>
      <c r="S143" s="170" t="s">
        <v>181</v>
      </c>
      <c r="T143" s="171" t="s">
        <v>250</v>
      </c>
      <c r="U143" s="157">
        <v>0.48</v>
      </c>
      <c r="V143" s="157">
        <f>ROUND(E143*U143,2)</f>
        <v>346.56</v>
      </c>
      <c r="W143" s="157"/>
      <c r="X143" s="157" t="s">
        <v>227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228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ht="22.5" outlineLevel="1" x14ac:dyDescent="0.2">
      <c r="A144" s="154"/>
      <c r="B144" s="155"/>
      <c r="C144" s="252" t="s">
        <v>315</v>
      </c>
      <c r="D144" s="253"/>
      <c r="E144" s="253"/>
      <c r="F144" s="253"/>
      <c r="G144" s="253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47"/>
      <c r="Z144" s="147"/>
      <c r="AA144" s="147"/>
      <c r="AB144" s="147"/>
      <c r="AC144" s="147"/>
      <c r="AD144" s="147"/>
      <c r="AE144" s="147"/>
      <c r="AF144" s="147"/>
      <c r="AG144" s="147" t="s">
        <v>252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72" t="str">
        <f>C144</f>
        <v>s provedením lože z kameniva drceného, s vyplněním spár, s dvojitým hutněním a se smetením přebytečného materiálu na krajnici. S dodáním hmot pro lože a výplň spár.</v>
      </c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181" t="s">
        <v>1028</v>
      </c>
      <c r="D145" s="179"/>
      <c r="E145" s="180">
        <v>455.6</v>
      </c>
      <c r="F145" s="157"/>
      <c r="G145" s="157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47"/>
      <c r="Z145" s="147"/>
      <c r="AA145" s="147"/>
      <c r="AB145" s="147"/>
      <c r="AC145" s="147"/>
      <c r="AD145" s="147"/>
      <c r="AE145" s="147"/>
      <c r="AF145" s="147"/>
      <c r="AG145" s="147" t="s">
        <v>230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181" t="s">
        <v>1029</v>
      </c>
      <c r="D146" s="179"/>
      <c r="E146" s="180">
        <v>39</v>
      </c>
      <c r="F146" s="157"/>
      <c r="G146" s="157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47"/>
      <c r="Z146" s="147"/>
      <c r="AA146" s="147"/>
      <c r="AB146" s="147"/>
      <c r="AC146" s="147"/>
      <c r="AD146" s="147"/>
      <c r="AE146" s="147"/>
      <c r="AF146" s="147"/>
      <c r="AG146" s="147" t="s">
        <v>230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4"/>
      <c r="B147" s="155"/>
      <c r="C147" s="181" t="s">
        <v>503</v>
      </c>
      <c r="D147" s="179"/>
      <c r="E147" s="180">
        <v>178</v>
      </c>
      <c r="F147" s="157"/>
      <c r="G147" s="15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47"/>
      <c r="Z147" s="147"/>
      <c r="AA147" s="147"/>
      <c r="AB147" s="147"/>
      <c r="AC147" s="147"/>
      <c r="AD147" s="147"/>
      <c r="AE147" s="147"/>
      <c r="AF147" s="147"/>
      <c r="AG147" s="147" t="s">
        <v>230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4"/>
      <c r="B148" s="155"/>
      <c r="C148" s="181" t="s">
        <v>504</v>
      </c>
      <c r="D148" s="179"/>
      <c r="E148" s="180">
        <v>15.5</v>
      </c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47"/>
      <c r="Z148" s="147"/>
      <c r="AA148" s="147"/>
      <c r="AB148" s="147"/>
      <c r="AC148" s="147"/>
      <c r="AD148" s="147"/>
      <c r="AE148" s="147"/>
      <c r="AF148" s="147"/>
      <c r="AG148" s="147" t="s">
        <v>230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54"/>
      <c r="B149" s="155"/>
      <c r="C149" s="181" t="s">
        <v>505</v>
      </c>
      <c r="D149" s="179"/>
      <c r="E149" s="180">
        <v>16.95</v>
      </c>
      <c r="F149" s="157"/>
      <c r="G149" s="157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47"/>
      <c r="Z149" s="147"/>
      <c r="AA149" s="147"/>
      <c r="AB149" s="147"/>
      <c r="AC149" s="147"/>
      <c r="AD149" s="147"/>
      <c r="AE149" s="147"/>
      <c r="AF149" s="147"/>
      <c r="AG149" s="147" t="s">
        <v>230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54"/>
      <c r="B150" s="155"/>
      <c r="C150" s="181" t="s">
        <v>506</v>
      </c>
      <c r="D150" s="179"/>
      <c r="E150" s="180">
        <v>16.96</v>
      </c>
      <c r="F150" s="157"/>
      <c r="G150" s="157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47"/>
      <c r="Z150" s="147"/>
      <c r="AA150" s="147"/>
      <c r="AB150" s="147"/>
      <c r="AC150" s="147"/>
      <c r="AD150" s="147"/>
      <c r="AE150" s="147"/>
      <c r="AF150" s="147"/>
      <c r="AG150" s="147" t="s">
        <v>230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54"/>
      <c r="B151" s="155"/>
      <c r="C151" s="241"/>
      <c r="D151" s="242"/>
      <c r="E151" s="242"/>
      <c r="F151" s="242"/>
      <c r="G151" s="242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47"/>
      <c r="Z151" s="147"/>
      <c r="AA151" s="147"/>
      <c r="AB151" s="147"/>
      <c r="AC151" s="147"/>
      <c r="AD151" s="147"/>
      <c r="AE151" s="147"/>
      <c r="AF151" s="147"/>
      <c r="AG151" s="147" t="s">
        <v>187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65">
        <v>42</v>
      </c>
      <c r="B152" s="166" t="s">
        <v>507</v>
      </c>
      <c r="C152" s="175" t="s">
        <v>508</v>
      </c>
      <c r="D152" s="167" t="s">
        <v>286</v>
      </c>
      <c r="E152" s="168">
        <v>60</v>
      </c>
      <c r="F152" s="169"/>
      <c r="G152" s="170">
        <f>ROUND(E152*F152,2)</f>
        <v>0</v>
      </c>
      <c r="H152" s="169"/>
      <c r="I152" s="170">
        <f>ROUND(E152*H152,2)</f>
        <v>0</v>
      </c>
      <c r="J152" s="169"/>
      <c r="K152" s="170">
        <f>ROUND(E152*J152,2)</f>
        <v>0</v>
      </c>
      <c r="L152" s="170">
        <v>21</v>
      </c>
      <c r="M152" s="170">
        <f>G152*(1+L152/100)</f>
        <v>0</v>
      </c>
      <c r="N152" s="168">
        <v>3.3E-4</v>
      </c>
      <c r="O152" s="168">
        <f>ROUND(E152*N152,2)</f>
        <v>0.02</v>
      </c>
      <c r="P152" s="168">
        <v>0</v>
      </c>
      <c r="Q152" s="168">
        <f>ROUND(E152*P152,2)</f>
        <v>0</v>
      </c>
      <c r="R152" s="170" t="s">
        <v>249</v>
      </c>
      <c r="S152" s="170" t="s">
        <v>181</v>
      </c>
      <c r="T152" s="171" t="s">
        <v>250</v>
      </c>
      <c r="U152" s="157">
        <v>0.41</v>
      </c>
      <c r="V152" s="157">
        <f>ROUND(E152*U152,2)</f>
        <v>24.6</v>
      </c>
      <c r="W152" s="157"/>
      <c r="X152" s="157" t="s">
        <v>227</v>
      </c>
      <c r="Y152" s="147"/>
      <c r="Z152" s="147"/>
      <c r="AA152" s="147"/>
      <c r="AB152" s="147"/>
      <c r="AC152" s="147"/>
      <c r="AD152" s="147"/>
      <c r="AE152" s="147"/>
      <c r="AF152" s="147"/>
      <c r="AG152" s="147" t="s">
        <v>228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54"/>
      <c r="B153" s="155"/>
      <c r="C153" s="237"/>
      <c r="D153" s="238"/>
      <c r="E153" s="238"/>
      <c r="F153" s="238"/>
      <c r="G153" s="238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47"/>
      <c r="Z153" s="147"/>
      <c r="AA153" s="147"/>
      <c r="AB153" s="147"/>
      <c r="AC153" s="147"/>
      <c r="AD153" s="147"/>
      <c r="AE153" s="147"/>
      <c r="AF153" s="147"/>
      <c r="AG153" s="147" t="s">
        <v>187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65">
        <v>43</v>
      </c>
      <c r="B154" s="166" t="s">
        <v>509</v>
      </c>
      <c r="C154" s="175" t="s">
        <v>510</v>
      </c>
      <c r="D154" s="167" t="s">
        <v>286</v>
      </c>
      <c r="E154" s="168">
        <v>233</v>
      </c>
      <c r="F154" s="169"/>
      <c r="G154" s="170">
        <f>ROUND(E154*F154,2)</f>
        <v>0</v>
      </c>
      <c r="H154" s="169"/>
      <c r="I154" s="170">
        <f>ROUND(E154*H154,2)</f>
        <v>0</v>
      </c>
      <c r="J154" s="169"/>
      <c r="K154" s="170">
        <f>ROUND(E154*J154,2)</f>
        <v>0</v>
      </c>
      <c r="L154" s="170">
        <v>21</v>
      </c>
      <c r="M154" s="170">
        <f>G154*(1+L154/100)</f>
        <v>0</v>
      </c>
      <c r="N154" s="168">
        <v>3.6000000000000002E-4</v>
      </c>
      <c r="O154" s="168">
        <f>ROUND(E154*N154,2)</f>
        <v>0.08</v>
      </c>
      <c r="P154" s="168">
        <v>0</v>
      </c>
      <c r="Q154" s="168">
        <f>ROUND(E154*P154,2)</f>
        <v>0</v>
      </c>
      <c r="R154" s="170" t="s">
        <v>249</v>
      </c>
      <c r="S154" s="170" t="s">
        <v>181</v>
      </c>
      <c r="T154" s="171" t="s">
        <v>250</v>
      </c>
      <c r="U154" s="157">
        <v>0.43</v>
      </c>
      <c r="V154" s="157">
        <f>ROUND(E154*U154,2)</f>
        <v>100.19</v>
      </c>
      <c r="W154" s="157"/>
      <c r="X154" s="157" t="s">
        <v>227</v>
      </c>
      <c r="Y154" s="147"/>
      <c r="Z154" s="147"/>
      <c r="AA154" s="147"/>
      <c r="AB154" s="147"/>
      <c r="AC154" s="147"/>
      <c r="AD154" s="147"/>
      <c r="AE154" s="147"/>
      <c r="AF154" s="147"/>
      <c r="AG154" s="147" t="s">
        <v>228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54"/>
      <c r="B155" s="155"/>
      <c r="C155" s="237"/>
      <c r="D155" s="238"/>
      <c r="E155" s="238"/>
      <c r="F155" s="238"/>
      <c r="G155" s="238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47"/>
      <c r="Z155" s="147"/>
      <c r="AA155" s="147"/>
      <c r="AB155" s="147"/>
      <c r="AC155" s="147"/>
      <c r="AD155" s="147"/>
      <c r="AE155" s="147"/>
      <c r="AF155" s="147"/>
      <c r="AG155" s="147" t="s">
        <v>187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ht="22.5" outlineLevel="1" x14ac:dyDescent="0.2">
      <c r="A156" s="165">
        <v>44</v>
      </c>
      <c r="B156" s="166" t="s">
        <v>511</v>
      </c>
      <c r="C156" s="175" t="s">
        <v>512</v>
      </c>
      <c r="D156" s="167" t="s">
        <v>248</v>
      </c>
      <c r="E156" s="168">
        <v>39.159999999999997</v>
      </c>
      <c r="F156" s="169"/>
      <c r="G156" s="170">
        <f>ROUND(E156*F156,2)</f>
        <v>0</v>
      </c>
      <c r="H156" s="169"/>
      <c r="I156" s="170">
        <f>ROUND(E156*H156,2)</f>
        <v>0</v>
      </c>
      <c r="J156" s="169"/>
      <c r="K156" s="170">
        <f>ROUND(E156*J156,2)</f>
        <v>0</v>
      </c>
      <c r="L156" s="170">
        <v>21</v>
      </c>
      <c r="M156" s="170">
        <f>G156*(1+L156/100)</f>
        <v>0</v>
      </c>
      <c r="N156" s="168">
        <v>0.129</v>
      </c>
      <c r="O156" s="168">
        <f>ROUND(E156*N156,2)</f>
        <v>5.05</v>
      </c>
      <c r="P156" s="168">
        <v>0</v>
      </c>
      <c r="Q156" s="168">
        <f>ROUND(E156*P156,2)</f>
        <v>0</v>
      </c>
      <c r="R156" s="170" t="s">
        <v>424</v>
      </c>
      <c r="S156" s="170" t="s">
        <v>181</v>
      </c>
      <c r="T156" s="171" t="s">
        <v>250</v>
      </c>
      <c r="U156" s="157">
        <v>0</v>
      </c>
      <c r="V156" s="157">
        <f>ROUND(E156*U156,2)</f>
        <v>0</v>
      </c>
      <c r="W156" s="157"/>
      <c r="X156" s="157" t="s">
        <v>425</v>
      </c>
      <c r="Y156" s="147"/>
      <c r="Z156" s="147"/>
      <c r="AA156" s="147"/>
      <c r="AB156" s="147"/>
      <c r="AC156" s="147"/>
      <c r="AD156" s="147"/>
      <c r="AE156" s="147"/>
      <c r="AF156" s="147"/>
      <c r="AG156" s="147" t="s">
        <v>426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181" t="s">
        <v>513</v>
      </c>
      <c r="D157" s="179"/>
      <c r="E157" s="180">
        <v>146.16</v>
      </c>
      <c r="F157" s="157"/>
      <c r="G157" s="1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47"/>
      <c r="Z157" s="147"/>
      <c r="AA157" s="147"/>
      <c r="AB157" s="147"/>
      <c r="AC157" s="147"/>
      <c r="AD157" s="147"/>
      <c r="AE157" s="147"/>
      <c r="AF157" s="147"/>
      <c r="AG157" s="147" t="s">
        <v>230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54"/>
      <c r="B158" s="155"/>
      <c r="C158" s="181" t="s">
        <v>514</v>
      </c>
      <c r="D158" s="179"/>
      <c r="E158" s="180"/>
      <c r="F158" s="157"/>
      <c r="G158" s="157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47"/>
      <c r="Z158" s="147"/>
      <c r="AA158" s="147"/>
      <c r="AB158" s="147"/>
      <c r="AC158" s="147"/>
      <c r="AD158" s="147"/>
      <c r="AE158" s="147"/>
      <c r="AF158" s="147"/>
      <c r="AG158" s="147" t="s">
        <v>230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ht="22.5" outlineLevel="1" x14ac:dyDescent="0.2">
      <c r="A159" s="154"/>
      <c r="B159" s="155"/>
      <c r="C159" s="181" t="s">
        <v>515</v>
      </c>
      <c r="D159" s="179"/>
      <c r="E159" s="180">
        <v>-107</v>
      </c>
      <c r="F159" s="157"/>
      <c r="G159" s="157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47"/>
      <c r="Z159" s="147"/>
      <c r="AA159" s="147"/>
      <c r="AB159" s="147"/>
      <c r="AC159" s="147"/>
      <c r="AD159" s="147"/>
      <c r="AE159" s="147"/>
      <c r="AF159" s="147"/>
      <c r="AG159" s="147" t="s">
        <v>230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54"/>
      <c r="B160" s="155"/>
      <c r="C160" s="241"/>
      <c r="D160" s="242"/>
      <c r="E160" s="242"/>
      <c r="F160" s="242"/>
      <c r="G160" s="242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47"/>
      <c r="Z160" s="147"/>
      <c r="AA160" s="147"/>
      <c r="AB160" s="147"/>
      <c r="AC160" s="147"/>
      <c r="AD160" s="147"/>
      <c r="AE160" s="147"/>
      <c r="AF160" s="147"/>
      <c r="AG160" s="147" t="s">
        <v>187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65">
        <v>45</v>
      </c>
      <c r="B161" s="166" t="s">
        <v>516</v>
      </c>
      <c r="C161" s="175" t="s">
        <v>517</v>
      </c>
      <c r="D161" s="167" t="s">
        <v>248</v>
      </c>
      <c r="E161" s="168">
        <v>16.274999999999999</v>
      </c>
      <c r="F161" s="169"/>
      <c r="G161" s="170">
        <f>ROUND(E161*F161,2)</f>
        <v>0</v>
      </c>
      <c r="H161" s="169"/>
      <c r="I161" s="170">
        <f>ROUND(E161*H161,2)</f>
        <v>0</v>
      </c>
      <c r="J161" s="169"/>
      <c r="K161" s="170">
        <f>ROUND(E161*J161,2)</f>
        <v>0</v>
      </c>
      <c r="L161" s="170">
        <v>21</v>
      </c>
      <c r="M161" s="170">
        <f>G161*(1+L161/100)</f>
        <v>0</v>
      </c>
      <c r="N161" s="168">
        <v>0.17244999999999999</v>
      </c>
      <c r="O161" s="168">
        <f>ROUND(E161*N161,2)</f>
        <v>2.81</v>
      </c>
      <c r="P161" s="168">
        <v>0</v>
      </c>
      <c r="Q161" s="168">
        <f>ROUND(E161*P161,2)</f>
        <v>0</v>
      </c>
      <c r="R161" s="170" t="s">
        <v>424</v>
      </c>
      <c r="S161" s="170" t="s">
        <v>181</v>
      </c>
      <c r="T161" s="171" t="s">
        <v>250</v>
      </c>
      <c r="U161" s="157">
        <v>0</v>
      </c>
      <c r="V161" s="157">
        <f>ROUND(E161*U161,2)</f>
        <v>0</v>
      </c>
      <c r="W161" s="157"/>
      <c r="X161" s="157" t="s">
        <v>425</v>
      </c>
      <c r="Y161" s="147"/>
      <c r="Z161" s="147"/>
      <c r="AA161" s="147"/>
      <c r="AB161" s="147"/>
      <c r="AC161" s="147"/>
      <c r="AD161" s="147"/>
      <c r="AE161" s="147"/>
      <c r="AF161" s="147"/>
      <c r="AG161" s="147" t="s">
        <v>426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54"/>
      <c r="B162" s="155"/>
      <c r="C162" s="181" t="s">
        <v>518</v>
      </c>
      <c r="D162" s="179"/>
      <c r="E162" s="180">
        <v>16.274999999999999</v>
      </c>
      <c r="F162" s="157"/>
      <c r="G162" s="157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47"/>
      <c r="Z162" s="147"/>
      <c r="AA162" s="147"/>
      <c r="AB162" s="147"/>
      <c r="AC162" s="147"/>
      <c r="AD162" s="147"/>
      <c r="AE162" s="147"/>
      <c r="AF162" s="147"/>
      <c r="AG162" s="147" t="s">
        <v>230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54"/>
      <c r="B163" s="155"/>
      <c r="C163" s="241"/>
      <c r="D163" s="242"/>
      <c r="E163" s="242"/>
      <c r="F163" s="242"/>
      <c r="G163" s="242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47"/>
      <c r="Z163" s="147"/>
      <c r="AA163" s="147"/>
      <c r="AB163" s="147"/>
      <c r="AC163" s="147"/>
      <c r="AD163" s="147"/>
      <c r="AE163" s="147"/>
      <c r="AF163" s="147"/>
      <c r="AG163" s="147" t="s">
        <v>187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65">
        <v>46</v>
      </c>
      <c r="B164" s="166" t="s">
        <v>519</v>
      </c>
      <c r="C164" s="175" t="s">
        <v>520</v>
      </c>
      <c r="D164" s="167" t="s">
        <v>248</v>
      </c>
      <c r="E164" s="168">
        <v>0.98499999999999999</v>
      </c>
      <c r="F164" s="169"/>
      <c r="G164" s="170">
        <f>ROUND(E164*F164,2)</f>
        <v>0</v>
      </c>
      <c r="H164" s="169"/>
      <c r="I164" s="170">
        <f>ROUND(E164*H164,2)</f>
        <v>0</v>
      </c>
      <c r="J164" s="169"/>
      <c r="K164" s="170">
        <f>ROUND(E164*J164,2)</f>
        <v>0</v>
      </c>
      <c r="L164" s="170">
        <v>21</v>
      </c>
      <c r="M164" s="170">
        <f>G164*(1+L164/100)</f>
        <v>0</v>
      </c>
      <c r="N164" s="168">
        <v>0.13100000000000001</v>
      </c>
      <c r="O164" s="168">
        <f>ROUND(E164*N164,2)</f>
        <v>0.13</v>
      </c>
      <c r="P164" s="168">
        <v>0</v>
      </c>
      <c r="Q164" s="168">
        <f>ROUND(E164*P164,2)</f>
        <v>0</v>
      </c>
      <c r="R164" s="170" t="s">
        <v>424</v>
      </c>
      <c r="S164" s="170" t="s">
        <v>181</v>
      </c>
      <c r="T164" s="171" t="s">
        <v>250</v>
      </c>
      <c r="U164" s="157">
        <v>0</v>
      </c>
      <c r="V164" s="157">
        <f>ROUND(E164*U164,2)</f>
        <v>0</v>
      </c>
      <c r="W164" s="157"/>
      <c r="X164" s="157" t="s">
        <v>425</v>
      </c>
      <c r="Y164" s="147"/>
      <c r="Z164" s="147"/>
      <c r="AA164" s="147"/>
      <c r="AB164" s="147"/>
      <c r="AC164" s="147"/>
      <c r="AD164" s="147"/>
      <c r="AE164" s="147"/>
      <c r="AF164" s="147"/>
      <c r="AG164" s="147" t="s">
        <v>426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54"/>
      <c r="B165" s="155"/>
      <c r="C165" s="181" t="s">
        <v>521</v>
      </c>
      <c r="D165" s="179"/>
      <c r="E165" s="180">
        <v>5.9850000000000003</v>
      </c>
      <c r="F165" s="157"/>
      <c r="G165" s="157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47"/>
      <c r="Z165" s="147"/>
      <c r="AA165" s="147"/>
      <c r="AB165" s="147"/>
      <c r="AC165" s="147"/>
      <c r="AD165" s="147"/>
      <c r="AE165" s="147"/>
      <c r="AF165" s="147"/>
      <c r="AG165" s="147" t="s">
        <v>230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ht="22.5" outlineLevel="1" x14ac:dyDescent="0.2">
      <c r="A166" s="154"/>
      <c r="B166" s="155"/>
      <c r="C166" s="181" t="s">
        <v>522</v>
      </c>
      <c r="D166" s="179"/>
      <c r="E166" s="180"/>
      <c r="F166" s="157"/>
      <c r="G166" s="157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47"/>
      <c r="Z166" s="147"/>
      <c r="AA166" s="147"/>
      <c r="AB166" s="147"/>
      <c r="AC166" s="147"/>
      <c r="AD166" s="147"/>
      <c r="AE166" s="147"/>
      <c r="AF166" s="147"/>
      <c r="AG166" s="147" t="s">
        <v>230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54"/>
      <c r="B167" s="155"/>
      <c r="C167" s="181" t="s">
        <v>523</v>
      </c>
      <c r="D167" s="179"/>
      <c r="E167" s="180">
        <v>-5</v>
      </c>
      <c r="F167" s="157"/>
      <c r="G167" s="157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47"/>
      <c r="Z167" s="147"/>
      <c r="AA167" s="147"/>
      <c r="AB167" s="147"/>
      <c r="AC167" s="147"/>
      <c r="AD167" s="147"/>
      <c r="AE167" s="147"/>
      <c r="AF167" s="147"/>
      <c r="AG167" s="147" t="s">
        <v>230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54"/>
      <c r="B168" s="155"/>
      <c r="C168" s="241"/>
      <c r="D168" s="242"/>
      <c r="E168" s="242"/>
      <c r="F168" s="242"/>
      <c r="G168" s="242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47"/>
      <c r="Z168" s="147"/>
      <c r="AA168" s="147"/>
      <c r="AB168" s="147"/>
      <c r="AC168" s="147"/>
      <c r="AD168" s="147"/>
      <c r="AE168" s="147"/>
      <c r="AF168" s="147"/>
      <c r="AG168" s="147" t="s">
        <v>187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ht="22.5" outlineLevel="1" x14ac:dyDescent="0.2">
      <c r="A169" s="165">
        <v>47</v>
      </c>
      <c r="B169" s="166" t="s">
        <v>524</v>
      </c>
      <c r="C169" s="175" t="s">
        <v>1032</v>
      </c>
      <c r="D169" s="167" t="s">
        <v>248</v>
      </c>
      <c r="E169" s="168">
        <v>519.33000000000004</v>
      </c>
      <c r="F169" s="169"/>
      <c r="G169" s="170">
        <f>ROUND(E169*F169,2)</f>
        <v>0</v>
      </c>
      <c r="H169" s="169"/>
      <c r="I169" s="170">
        <f>ROUND(E169*H169,2)</f>
        <v>0</v>
      </c>
      <c r="J169" s="169"/>
      <c r="K169" s="170">
        <f>ROUND(E169*J169,2)</f>
        <v>0</v>
      </c>
      <c r="L169" s="170">
        <v>21</v>
      </c>
      <c r="M169" s="170">
        <f>G169*(1+L169/100)</f>
        <v>0</v>
      </c>
      <c r="N169" s="168">
        <v>0.17299999999999999</v>
      </c>
      <c r="O169" s="168">
        <f>ROUND(E169*N169,2)</f>
        <v>89.84</v>
      </c>
      <c r="P169" s="168">
        <v>0</v>
      </c>
      <c r="Q169" s="168">
        <f>ROUND(E169*P169,2)</f>
        <v>0</v>
      </c>
      <c r="R169" s="170" t="s">
        <v>424</v>
      </c>
      <c r="S169" s="170" t="s">
        <v>429</v>
      </c>
      <c r="T169" s="171" t="s">
        <v>429</v>
      </c>
      <c r="U169" s="157">
        <v>0</v>
      </c>
      <c r="V169" s="157">
        <f>ROUND(E169*U169,2)</f>
        <v>0</v>
      </c>
      <c r="W169" s="157"/>
      <c r="X169" s="157" t="s">
        <v>425</v>
      </c>
      <c r="Y169" s="147"/>
      <c r="Z169" s="147"/>
      <c r="AA169" s="147"/>
      <c r="AB169" s="147"/>
      <c r="AC169" s="147"/>
      <c r="AD169" s="147"/>
      <c r="AE169" s="147"/>
      <c r="AF169" s="147"/>
      <c r="AG169" s="147" t="s">
        <v>426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54"/>
      <c r="B170" s="155"/>
      <c r="C170" s="181" t="s">
        <v>1030</v>
      </c>
      <c r="D170" s="179"/>
      <c r="E170" s="180">
        <v>40.950000000000003</v>
      </c>
      <c r="F170" s="157"/>
      <c r="G170" s="1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47"/>
      <c r="Z170" s="147"/>
      <c r="AA170" s="147"/>
      <c r="AB170" s="147"/>
      <c r="AC170" s="147"/>
      <c r="AD170" s="147"/>
      <c r="AE170" s="147"/>
      <c r="AF170" s="147"/>
      <c r="AG170" s="147" t="s">
        <v>230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54"/>
      <c r="B171" s="155"/>
      <c r="C171" s="181" t="s">
        <v>1031</v>
      </c>
      <c r="D171" s="179"/>
      <c r="E171" s="180">
        <v>478.38</v>
      </c>
      <c r="F171" s="157"/>
      <c r="G171" s="157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47"/>
      <c r="Z171" s="147"/>
      <c r="AA171" s="147"/>
      <c r="AB171" s="147"/>
      <c r="AC171" s="147"/>
      <c r="AD171" s="147"/>
      <c r="AE171" s="147"/>
      <c r="AF171" s="147"/>
      <c r="AG171" s="147" t="s">
        <v>230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54"/>
      <c r="B172" s="155"/>
      <c r="C172" s="241"/>
      <c r="D172" s="242"/>
      <c r="E172" s="242"/>
      <c r="F172" s="242"/>
      <c r="G172" s="242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47"/>
      <c r="Z172" s="147"/>
      <c r="AA172" s="147"/>
      <c r="AB172" s="147"/>
      <c r="AC172" s="147"/>
      <c r="AD172" s="147"/>
      <c r="AE172" s="147"/>
      <c r="AF172" s="147"/>
      <c r="AG172" s="147" t="s">
        <v>187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ht="22.5" outlineLevel="1" x14ac:dyDescent="0.2">
      <c r="A173" s="165">
        <v>48</v>
      </c>
      <c r="B173" s="166" t="s">
        <v>525</v>
      </c>
      <c r="C173" s="175" t="s">
        <v>526</v>
      </c>
      <c r="D173" s="167" t="s">
        <v>248</v>
      </c>
      <c r="E173" s="168">
        <v>10.234999999999999</v>
      </c>
      <c r="F173" s="169"/>
      <c r="G173" s="170">
        <f>ROUND(E173*F173,2)</f>
        <v>0</v>
      </c>
      <c r="H173" s="169"/>
      <c r="I173" s="170">
        <f>ROUND(E173*H173,2)</f>
        <v>0</v>
      </c>
      <c r="J173" s="169"/>
      <c r="K173" s="170">
        <f>ROUND(E173*J173,2)</f>
        <v>0</v>
      </c>
      <c r="L173" s="170">
        <v>21</v>
      </c>
      <c r="M173" s="170">
        <f>G173*(1+L173/100)</f>
        <v>0</v>
      </c>
      <c r="N173" s="168">
        <v>0.14099999999999999</v>
      </c>
      <c r="O173" s="168">
        <f>ROUND(E173*N173,2)</f>
        <v>1.44</v>
      </c>
      <c r="P173" s="168">
        <v>0</v>
      </c>
      <c r="Q173" s="168">
        <f>ROUND(E173*P173,2)</f>
        <v>0</v>
      </c>
      <c r="R173" s="170" t="s">
        <v>424</v>
      </c>
      <c r="S173" s="170" t="s">
        <v>181</v>
      </c>
      <c r="T173" s="171" t="s">
        <v>250</v>
      </c>
      <c r="U173" s="157">
        <v>0</v>
      </c>
      <c r="V173" s="157">
        <f>ROUND(E173*U173,2)</f>
        <v>0</v>
      </c>
      <c r="W173" s="157"/>
      <c r="X173" s="157" t="s">
        <v>425</v>
      </c>
      <c r="Y173" s="147"/>
      <c r="Z173" s="147"/>
      <c r="AA173" s="147"/>
      <c r="AB173" s="147"/>
      <c r="AC173" s="147"/>
      <c r="AD173" s="147"/>
      <c r="AE173" s="147"/>
      <c r="AF173" s="147"/>
      <c r="AG173" s="147" t="s">
        <v>426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54"/>
      <c r="B174" s="155"/>
      <c r="C174" s="181" t="s">
        <v>527</v>
      </c>
      <c r="D174" s="179"/>
      <c r="E174" s="180">
        <v>10.234999999999999</v>
      </c>
      <c r="F174" s="157"/>
      <c r="G174" s="157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47"/>
      <c r="Z174" s="147"/>
      <c r="AA174" s="147"/>
      <c r="AB174" s="147"/>
      <c r="AC174" s="147"/>
      <c r="AD174" s="147"/>
      <c r="AE174" s="147"/>
      <c r="AF174" s="147"/>
      <c r="AG174" s="147" t="s">
        <v>230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54"/>
      <c r="B175" s="155"/>
      <c r="C175" s="241"/>
      <c r="D175" s="242"/>
      <c r="E175" s="242"/>
      <c r="F175" s="242"/>
      <c r="G175" s="242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47"/>
      <c r="Z175" s="147"/>
      <c r="AA175" s="147"/>
      <c r="AB175" s="147"/>
      <c r="AC175" s="147"/>
      <c r="AD175" s="147"/>
      <c r="AE175" s="147"/>
      <c r="AF175" s="147"/>
      <c r="AG175" s="147" t="s">
        <v>187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ht="22.5" outlineLevel="1" x14ac:dyDescent="0.2">
      <c r="A176" s="165">
        <v>49</v>
      </c>
      <c r="B176" s="166" t="s">
        <v>528</v>
      </c>
      <c r="C176" s="175" t="s">
        <v>529</v>
      </c>
      <c r="D176" s="167" t="s">
        <v>248</v>
      </c>
      <c r="E176" s="168">
        <v>19.4925</v>
      </c>
      <c r="F176" s="169"/>
      <c r="G176" s="170">
        <f>ROUND(E176*F176,2)</f>
        <v>0</v>
      </c>
      <c r="H176" s="169"/>
      <c r="I176" s="170">
        <f>ROUND(E176*H176,2)</f>
        <v>0</v>
      </c>
      <c r="J176" s="169"/>
      <c r="K176" s="170">
        <f>ROUND(E176*J176,2)</f>
        <v>0</v>
      </c>
      <c r="L176" s="170">
        <v>21</v>
      </c>
      <c r="M176" s="170">
        <f>G176*(1+L176/100)</f>
        <v>0</v>
      </c>
      <c r="N176" s="168">
        <v>0.188</v>
      </c>
      <c r="O176" s="168">
        <f>ROUND(E176*N176,2)</f>
        <v>3.66</v>
      </c>
      <c r="P176" s="168">
        <v>0</v>
      </c>
      <c r="Q176" s="168">
        <f>ROUND(E176*P176,2)</f>
        <v>0</v>
      </c>
      <c r="R176" s="170" t="s">
        <v>424</v>
      </c>
      <c r="S176" s="170" t="s">
        <v>181</v>
      </c>
      <c r="T176" s="171" t="s">
        <v>250</v>
      </c>
      <c r="U176" s="157">
        <v>0</v>
      </c>
      <c r="V176" s="157">
        <f>ROUND(E176*U176,2)</f>
        <v>0</v>
      </c>
      <c r="W176" s="157"/>
      <c r="X176" s="157" t="s">
        <v>425</v>
      </c>
      <c r="Y176" s="147"/>
      <c r="Z176" s="147"/>
      <c r="AA176" s="147"/>
      <c r="AB176" s="147"/>
      <c r="AC176" s="147"/>
      <c r="AD176" s="147"/>
      <c r="AE176" s="147"/>
      <c r="AF176" s="147"/>
      <c r="AG176" s="147" t="s">
        <v>426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54"/>
      <c r="B177" s="155"/>
      <c r="C177" s="181" t="s">
        <v>530</v>
      </c>
      <c r="D177" s="179"/>
      <c r="E177" s="180">
        <v>19.4925</v>
      </c>
      <c r="F177" s="157"/>
      <c r="G177" s="157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47"/>
      <c r="Z177" s="147"/>
      <c r="AA177" s="147"/>
      <c r="AB177" s="147"/>
      <c r="AC177" s="147"/>
      <c r="AD177" s="147"/>
      <c r="AE177" s="147"/>
      <c r="AF177" s="147"/>
      <c r="AG177" s="147" t="s">
        <v>230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54"/>
      <c r="B178" s="155"/>
      <c r="C178" s="241"/>
      <c r="D178" s="242"/>
      <c r="E178" s="242"/>
      <c r="F178" s="242"/>
      <c r="G178" s="242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47"/>
      <c r="Z178" s="147"/>
      <c r="AA178" s="147"/>
      <c r="AB178" s="147"/>
      <c r="AC178" s="147"/>
      <c r="AD178" s="147"/>
      <c r="AE178" s="147"/>
      <c r="AF178" s="147"/>
      <c r="AG178" s="147" t="s">
        <v>187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65">
        <v>50</v>
      </c>
      <c r="B179" s="166" t="s">
        <v>531</v>
      </c>
      <c r="C179" s="175" t="s">
        <v>532</v>
      </c>
      <c r="D179" s="167" t="s">
        <v>248</v>
      </c>
      <c r="E179" s="168">
        <v>9.1999999999999993</v>
      </c>
      <c r="F179" s="169"/>
      <c r="G179" s="170">
        <f>ROUND(E179*F179,2)</f>
        <v>0</v>
      </c>
      <c r="H179" s="169"/>
      <c r="I179" s="170">
        <f>ROUND(E179*H179,2)</f>
        <v>0</v>
      </c>
      <c r="J179" s="169"/>
      <c r="K179" s="170">
        <f>ROUND(E179*J179,2)</f>
        <v>0</v>
      </c>
      <c r="L179" s="170">
        <v>21</v>
      </c>
      <c r="M179" s="170">
        <f>G179*(1+L179/100)</f>
        <v>0</v>
      </c>
      <c r="N179" s="168">
        <v>0.14099999999999999</v>
      </c>
      <c r="O179" s="168">
        <f>ROUND(E179*N179,2)</f>
        <v>1.3</v>
      </c>
      <c r="P179" s="168">
        <v>0</v>
      </c>
      <c r="Q179" s="168">
        <f>ROUND(E179*P179,2)</f>
        <v>0</v>
      </c>
      <c r="R179" s="170"/>
      <c r="S179" s="170" t="s">
        <v>215</v>
      </c>
      <c r="T179" s="171" t="s">
        <v>250</v>
      </c>
      <c r="U179" s="157">
        <v>0</v>
      </c>
      <c r="V179" s="157">
        <f>ROUND(E179*U179,2)</f>
        <v>0</v>
      </c>
      <c r="W179" s="157"/>
      <c r="X179" s="157" t="s">
        <v>425</v>
      </c>
      <c r="Y179" s="147"/>
      <c r="Z179" s="147"/>
      <c r="AA179" s="147"/>
      <c r="AB179" s="147"/>
      <c r="AC179" s="147"/>
      <c r="AD179" s="147"/>
      <c r="AE179" s="147"/>
      <c r="AF179" s="147"/>
      <c r="AG179" s="147" t="s">
        <v>426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54"/>
      <c r="B180" s="155"/>
      <c r="C180" s="181" t="s">
        <v>434</v>
      </c>
      <c r="D180" s="179"/>
      <c r="E180" s="180">
        <v>9.1999999999999993</v>
      </c>
      <c r="F180" s="157"/>
      <c r="G180" s="157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47"/>
      <c r="Z180" s="147"/>
      <c r="AA180" s="147"/>
      <c r="AB180" s="147"/>
      <c r="AC180" s="147"/>
      <c r="AD180" s="147"/>
      <c r="AE180" s="147"/>
      <c r="AF180" s="147"/>
      <c r="AG180" s="147" t="s">
        <v>230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54"/>
      <c r="B181" s="155"/>
      <c r="C181" s="241"/>
      <c r="D181" s="242"/>
      <c r="E181" s="242"/>
      <c r="F181" s="242"/>
      <c r="G181" s="242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47"/>
      <c r="Z181" s="147"/>
      <c r="AA181" s="147"/>
      <c r="AB181" s="147"/>
      <c r="AC181" s="147"/>
      <c r="AD181" s="147"/>
      <c r="AE181" s="147"/>
      <c r="AF181" s="147"/>
      <c r="AG181" s="147" t="s">
        <v>187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65">
        <v>51</v>
      </c>
      <c r="B182" s="166" t="s">
        <v>533</v>
      </c>
      <c r="C182" s="175" t="s">
        <v>534</v>
      </c>
      <c r="D182" s="167" t="s">
        <v>248</v>
      </c>
      <c r="E182" s="168">
        <v>19.504000000000001</v>
      </c>
      <c r="F182" s="169"/>
      <c r="G182" s="170">
        <f>ROUND(E182*F182,2)</f>
        <v>0</v>
      </c>
      <c r="H182" s="169"/>
      <c r="I182" s="170">
        <f>ROUND(E182*H182,2)</f>
        <v>0</v>
      </c>
      <c r="J182" s="169"/>
      <c r="K182" s="170">
        <f>ROUND(E182*J182,2)</f>
        <v>0</v>
      </c>
      <c r="L182" s="170">
        <v>21</v>
      </c>
      <c r="M182" s="170">
        <f>G182*(1+L182/100)</f>
        <v>0</v>
      </c>
      <c r="N182" s="168">
        <v>0.14099999999999999</v>
      </c>
      <c r="O182" s="168">
        <f>ROUND(E182*N182,2)</f>
        <v>2.75</v>
      </c>
      <c r="P182" s="168">
        <v>0</v>
      </c>
      <c r="Q182" s="168">
        <f>ROUND(E182*P182,2)</f>
        <v>0</v>
      </c>
      <c r="R182" s="170"/>
      <c r="S182" s="170" t="s">
        <v>215</v>
      </c>
      <c r="T182" s="171" t="s">
        <v>182</v>
      </c>
      <c r="U182" s="157">
        <v>0</v>
      </c>
      <c r="V182" s="157">
        <f>ROUND(E182*U182,2)</f>
        <v>0</v>
      </c>
      <c r="W182" s="157"/>
      <c r="X182" s="157" t="s">
        <v>425</v>
      </c>
      <c r="Y182" s="147"/>
      <c r="Z182" s="147"/>
      <c r="AA182" s="147"/>
      <c r="AB182" s="147"/>
      <c r="AC182" s="147"/>
      <c r="AD182" s="147"/>
      <c r="AE182" s="147"/>
      <c r="AF182" s="147"/>
      <c r="AG182" s="147" t="s">
        <v>426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54"/>
      <c r="B183" s="155"/>
      <c r="C183" s="181" t="s">
        <v>535</v>
      </c>
      <c r="D183" s="179"/>
      <c r="E183" s="180">
        <v>19.504000000000001</v>
      </c>
      <c r="F183" s="157"/>
      <c r="G183" s="157"/>
      <c r="H183" s="157"/>
      <c r="I183" s="157"/>
      <c r="J183" s="157"/>
      <c r="K183" s="157"/>
      <c r="L183" s="157"/>
      <c r="M183" s="157"/>
      <c r="N183" s="156"/>
      <c r="O183" s="156"/>
      <c r="P183" s="156"/>
      <c r="Q183" s="156"/>
      <c r="R183" s="157"/>
      <c r="S183" s="157"/>
      <c r="T183" s="157"/>
      <c r="U183" s="157"/>
      <c r="V183" s="157"/>
      <c r="W183" s="157"/>
      <c r="X183" s="157"/>
      <c r="Y183" s="147"/>
      <c r="Z183" s="147"/>
      <c r="AA183" s="147"/>
      <c r="AB183" s="147"/>
      <c r="AC183" s="147"/>
      <c r="AD183" s="147"/>
      <c r="AE183" s="147"/>
      <c r="AF183" s="147"/>
      <c r="AG183" s="147" t="s">
        <v>230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54"/>
      <c r="B184" s="155"/>
      <c r="C184" s="241"/>
      <c r="D184" s="242"/>
      <c r="E184" s="242"/>
      <c r="F184" s="242"/>
      <c r="G184" s="242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47"/>
      <c r="Z184" s="147"/>
      <c r="AA184" s="147"/>
      <c r="AB184" s="147"/>
      <c r="AC184" s="147"/>
      <c r="AD184" s="147"/>
      <c r="AE184" s="147"/>
      <c r="AF184" s="147"/>
      <c r="AG184" s="147" t="s">
        <v>187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ht="22.5" outlineLevel="1" x14ac:dyDescent="0.2">
      <c r="A185" s="165">
        <v>52</v>
      </c>
      <c r="B185" s="166" t="s">
        <v>536</v>
      </c>
      <c r="C185" s="175" t="s">
        <v>537</v>
      </c>
      <c r="D185" s="167" t="s">
        <v>341</v>
      </c>
      <c r="E185" s="168">
        <v>4672.5</v>
      </c>
      <c r="F185" s="169"/>
      <c r="G185" s="170">
        <f>ROUND(E185*F185,2)</f>
        <v>0</v>
      </c>
      <c r="H185" s="169"/>
      <c r="I185" s="170">
        <f>ROUND(E185*H185,2)</f>
        <v>0</v>
      </c>
      <c r="J185" s="169"/>
      <c r="K185" s="170">
        <f>ROUND(E185*J185,2)</f>
        <v>0</v>
      </c>
      <c r="L185" s="170">
        <v>21</v>
      </c>
      <c r="M185" s="170">
        <f>G185*(1+L185/100)</f>
        <v>0</v>
      </c>
      <c r="N185" s="168">
        <v>8.9999999999999993E-3</v>
      </c>
      <c r="O185" s="168">
        <f>ROUND(E185*N185,2)</f>
        <v>42.05</v>
      </c>
      <c r="P185" s="168">
        <v>0</v>
      </c>
      <c r="Q185" s="168">
        <f>ROUND(E185*P185,2)</f>
        <v>0</v>
      </c>
      <c r="R185" s="170" t="s">
        <v>424</v>
      </c>
      <c r="S185" s="170" t="s">
        <v>181</v>
      </c>
      <c r="T185" s="171" t="s">
        <v>250</v>
      </c>
      <c r="U185" s="157">
        <v>0</v>
      </c>
      <c r="V185" s="157">
        <f>ROUND(E185*U185,2)</f>
        <v>0</v>
      </c>
      <c r="W185" s="157"/>
      <c r="X185" s="157" t="s">
        <v>425</v>
      </c>
      <c r="Y185" s="147"/>
      <c r="Z185" s="147"/>
      <c r="AA185" s="147"/>
      <c r="AB185" s="147"/>
      <c r="AC185" s="147"/>
      <c r="AD185" s="147"/>
      <c r="AE185" s="147"/>
      <c r="AF185" s="147"/>
      <c r="AG185" s="147" t="s">
        <v>426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54"/>
      <c r="B186" s="155"/>
      <c r="C186" s="181" t="s">
        <v>538</v>
      </c>
      <c r="D186" s="179"/>
      <c r="E186" s="180">
        <v>4672.5</v>
      </c>
      <c r="F186" s="157"/>
      <c r="G186" s="157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47"/>
      <c r="Z186" s="147"/>
      <c r="AA186" s="147"/>
      <c r="AB186" s="147"/>
      <c r="AC186" s="147"/>
      <c r="AD186" s="147"/>
      <c r="AE186" s="147"/>
      <c r="AF186" s="147"/>
      <c r="AG186" s="147" t="s">
        <v>230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54"/>
      <c r="B187" s="155"/>
      <c r="C187" s="241"/>
      <c r="D187" s="242"/>
      <c r="E187" s="242"/>
      <c r="F187" s="242"/>
      <c r="G187" s="242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47"/>
      <c r="Z187" s="147"/>
      <c r="AA187" s="147"/>
      <c r="AB187" s="147"/>
      <c r="AC187" s="147"/>
      <c r="AD187" s="147"/>
      <c r="AE187" s="147"/>
      <c r="AF187" s="147"/>
      <c r="AG187" s="147" t="s">
        <v>187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x14ac:dyDescent="0.2">
      <c r="A188" s="159" t="s">
        <v>176</v>
      </c>
      <c r="B188" s="160" t="s">
        <v>120</v>
      </c>
      <c r="C188" s="174" t="s">
        <v>121</v>
      </c>
      <c r="D188" s="161"/>
      <c r="E188" s="162"/>
      <c r="F188" s="163"/>
      <c r="G188" s="163">
        <f>SUMIF(AG189:AG192,"&lt;&gt;NOR",G189:G192)</f>
        <v>0</v>
      </c>
      <c r="H188" s="163"/>
      <c r="I188" s="163">
        <f>SUM(I189:I192)</f>
        <v>0</v>
      </c>
      <c r="J188" s="163"/>
      <c r="K188" s="163">
        <f>SUM(K189:K192)</f>
        <v>0</v>
      </c>
      <c r="L188" s="163"/>
      <c r="M188" s="163">
        <f>SUM(M189:M192)</f>
        <v>0</v>
      </c>
      <c r="N188" s="162"/>
      <c r="O188" s="162">
        <f>SUM(O189:O192)</f>
        <v>0.86</v>
      </c>
      <c r="P188" s="162"/>
      <c r="Q188" s="162">
        <f>SUM(Q189:Q192)</f>
        <v>0</v>
      </c>
      <c r="R188" s="163"/>
      <c r="S188" s="163"/>
      <c r="T188" s="164"/>
      <c r="U188" s="158"/>
      <c r="V188" s="158">
        <f>SUM(V189:V192)</f>
        <v>7.68</v>
      </c>
      <c r="W188" s="158"/>
      <c r="X188" s="158"/>
      <c r="AG188" t="s">
        <v>177</v>
      </c>
    </row>
    <row r="189" spans="1:60" outlineLevel="1" x14ac:dyDescent="0.2">
      <c r="A189" s="165">
        <v>53</v>
      </c>
      <c r="B189" s="166" t="s">
        <v>539</v>
      </c>
      <c r="C189" s="175" t="s">
        <v>540</v>
      </c>
      <c r="D189" s="167" t="s">
        <v>336</v>
      </c>
      <c r="E189" s="168">
        <v>1</v>
      </c>
      <c r="F189" s="169"/>
      <c r="G189" s="170">
        <f>ROUND(E189*F189,2)</f>
        <v>0</v>
      </c>
      <c r="H189" s="169"/>
      <c r="I189" s="170">
        <f>ROUND(E189*H189,2)</f>
        <v>0</v>
      </c>
      <c r="J189" s="169"/>
      <c r="K189" s="170">
        <f>ROUND(E189*J189,2)</f>
        <v>0</v>
      </c>
      <c r="L189" s="170">
        <v>21</v>
      </c>
      <c r="M189" s="170">
        <f>G189*(1+L189/100)</f>
        <v>0</v>
      </c>
      <c r="N189" s="168">
        <v>0.43381999999999998</v>
      </c>
      <c r="O189" s="168">
        <f>ROUND(E189*N189,2)</f>
        <v>0.43</v>
      </c>
      <c r="P189" s="168">
        <v>0</v>
      </c>
      <c r="Q189" s="168">
        <f>ROUND(E189*P189,2)</f>
        <v>0</v>
      </c>
      <c r="R189" s="170"/>
      <c r="S189" s="170" t="s">
        <v>215</v>
      </c>
      <c r="T189" s="171" t="s">
        <v>280</v>
      </c>
      <c r="U189" s="157">
        <v>3.84</v>
      </c>
      <c r="V189" s="157">
        <f>ROUND(E189*U189,2)</f>
        <v>3.84</v>
      </c>
      <c r="W189" s="157"/>
      <c r="X189" s="157" t="s">
        <v>227</v>
      </c>
      <c r="Y189" s="147"/>
      <c r="Z189" s="147"/>
      <c r="AA189" s="147"/>
      <c r="AB189" s="147"/>
      <c r="AC189" s="147"/>
      <c r="AD189" s="147"/>
      <c r="AE189" s="147"/>
      <c r="AF189" s="147"/>
      <c r="AG189" s="147" t="s">
        <v>228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54"/>
      <c r="B190" s="155"/>
      <c r="C190" s="237"/>
      <c r="D190" s="238"/>
      <c r="E190" s="238"/>
      <c r="F190" s="238"/>
      <c r="G190" s="238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47"/>
      <c r="Z190" s="147"/>
      <c r="AA190" s="147"/>
      <c r="AB190" s="147"/>
      <c r="AC190" s="147"/>
      <c r="AD190" s="147"/>
      <c r="AE190" s="147"/>
      <c r="AF190" s="147"/>
      <c r="AG190" s="147" t="s">
        <v>187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65">
        <v>54</v>
      </c>
      <c r="B191" s="166" t="s">
        <v>541</v>
      </c>
      <c r="C191" s="175" t="s">
        <v>542</v>
      </c>
      <c r="D191" s="167" t="s">
        <v>336</v>
      </c>
      <c r="E191" s="168">
        <v>1</v>
      </c>
      <c r="F191" s="169"/>
      <c r="G191" s="170">
        <f>ROUND(E191*F191,2)</f>
        <v>0</v>
      </c>
      <c r="H191" s="169"/>
      <c r="I191" s="170">
        <f>ROUND(E191*H191,2)</f>
        <v>0</v>
      </c>
      <c r="J191" s="169"/>
      <c r="K191" s="170">
        <f>ROUND(E191*J191,2)</f>
        <v>0</v>
      </c>
      <c r="L191" s="170">
        <v>21</v>
      </c>
      <c r="M191" s="170">
        <f>G191*(1+L191/100)</f>
        <v>0</v>
      </c>
      <c r="N191" s="168">
        <v>0.43381999999999998</v>
      </c>
      <c r="O191" s="168">
        <f>ROUND(E191*N191,2)</f>
        <v>0.43</v>
      </c>
      <c r="P191" s="168">
        <v>0</v>
      </c>
      <c r="Q191" s="168">
        <f>ROUND(E191*P191,2)</f>
        <v>0</v>
      </c>
      <c r="R191" s="170"/>
      <c r="S191" s="170" t="s">
        <v>215</v>
      </c>
      <c r="T191" s="171" t="s">
        <v>182</v>
      </c>
      <c r="U191" s="157">
        <v>3.84</v>
      </c>
      <c r="V191" s="157">
        <f>ROUND(E191*U191,2)</f>
        <v>3.84</v>
      </c>
      <c r="W191" s="157"/>
      <c r="X191" s="157" t="s">
        <v>227</v>
      </c>
      <c r="Y191" s="147"/>
      <c r="Z191" s="147"/>
      <c r="AA191" s="147"/>
      <c r="AB191" s="147"/>
      <c r="AC191" s="147"/>
      <c r="AD191" s="147"/>
      <c r="AE191" s="147"/>
      <c r="AF191" s="147"/>
      <c r="AG191" s="147" t="s">
        <v>228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54"/>
      <c r="B192" s="155"/>
      <c r="C192" s="237"/>
      <c r="D192" s="238"/>
      <c r="E192" s="238"/>
      <c r="F192" s="238"/>
      <c r="G192" s="238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47"/>
      <c r="Z192" s="147"/>
      <c r="AA192" s="147"/>
      <c r="AB192" s="147"/>
      <c r="AC192" s="147"/>
      <c r="AD192" s="147"/>
      <c r="AE192" s="147"/>
      <c r="AF192" s="147"/>
      <c r="AG192" s="147" t="s">
        <v>187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x14ac:dyDescent="0.2">
      <c r="A193" s="159" t="s">
        <v>176</v>
      </c>
      <c r="B193" s="160" t="s">
        <v>122</v>
      </c>
      <c r="C193" s="174" t="s">
        <v>123</v>
      </c>
      <c r="D193" s="161"/>
      <c r="E193" s="162"/>
      <c r="F193" s="163"/>
      <c r="G193" s="163">
        <f>SUMIF(AG194:AG205,"&lt;&gt;NOR",G194:G205)</f>
        <v>0</v>
      </c>
      <c r="H193" s="163"/>
      <c r="I193" s="163">
        <f>SUM(I194:I205)</f>
        <v>0</v>
      </c>
      <c r="J193" s="163"/>
      <c r="K193" s="163">
        <f>SUM(K194:K205)</f>
        <v>0</v>
      </c>
      <c r="L193" s="163"/>
      <c r="M193" s="163">
        <f>SUM(M194:M205)</f>
        <v>0</v>
      </c>
      <c r="N193" s="162"/>
      <c r="O193" s="162">
        <f>SUM(O194:O205)</f>
        <v>0.17</v>
      </c>
      <c r="P193" s="162"/>
      <c r="Q193" s="162">
        <f>SUM(Q194:Q205)</f>
        <v>0</v>
      </c>
      <c r="R193" s="163"/>
      <c r="S193" s="163"/>
      <c r="T193" s="164"/>
      <c r="U193" s="158"/>
      <c r="V193" s="158">
        <f>SUM(V194:V205)</f>
        <v>2.8099999999999996</v>
      </c>
      <c r="W193" s="158"/>
      <c r="X193" s="158"/>
      <c r="AG193" t="s">
        <v>177</v>
      </c>
    </row>
    <row r="194" spans="1:60" outlineLevel="1" x14ac:dyDescent="0.2">
      <c r="A194" s="165">
        <v>55</v>
      </c>
      <c r="B194" s="166" t="s">
        <v>543</v>
      </c>
      <c r="C194" s="175" t="s">
        <v>544</v>
      </c>
      <c r="D194" s="167" t="s">
        <v>286</v>
      </c>
      <c r="E194" s="168">
        <v>32</v>
      </c>
      <c r="F194" s="169"/>
      <c r="G194" s="170">
        <f>ROUND(E194*F194,2)</f>
        <v>0</v>
      </c>
      <c r="H194" s="169"/>
      <c r="I194" s="170">
        <f>ROUND(E194*H194,2)</f>
        <v>0</v>
      </c>
      <c r="J194" s="169"/>
      <c r="K194" s="170">
        <f>ROUND(E194*J194,2)</f>
        <v>0</v>
      </c>
      <c r="L194" s="170">
        <v>21</v>
      </c>
      <c r="M194" s="170">
        <f>G194*(1+L194/100)</f>
        <v>0</v>
      </c>
      <c r="N194" s="168">
        <v>0</v>
      </c>
      <c r="O194" s="168">
        <f>ROUND(E194*N194,2)</f>
        <v>0</v>
      </c>
      <c r="P194" s="168">
        <v>0</v>
      </c>
      <c r="Q194" s="168">
        <f>ROUND(E194*P194,2)</f>
        <v>0</v>
      </c>
      <c r="R194" s="170" t="s">
        <v>444</v>
      </c>
      <c r="S194" s="170" t="s">
        <v>181</v>
      </c>
      <c r="T194" s="171" t="s">
        <v>250</v>
      </c>
      <c r="U194" s="157">
        <v>6.6000000000000003E-2</v>
      </c>
      <c r="V194" s="157">
        <f>ROUND(E194*U194,2)</f>
        <v>2.11</v>
      </c>
      <c r="W194" s="157"/>
      <c r="X194" s="157" t="s">
        <v>227</v>
      </c>
      <c r="Y194" s="147"/>
      <c r="Z194" s="147"/>
      <c r="AA194" s="147"/>
      <c r="AB194" s="147"/>
      <c r="AC194" s="147"/>
      <c r="AD194" s="147"/>
      <c r="AE194" s="147"/>
      <c r="AF194" s="147"/>
      <c r="AG194" s="147" t="s">
        <v>228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54"/>
      <c r="B195" s="155"/>
      <c r="C195" s="252" t="s">
        <v>545</v>
      </c>
      <c r="D195" s="253"/>
      <c r="E195" s="253"/>
      <c r="F195" s="253"/>
      <c r="G195" s="253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47"/>
      <c r="Z195" s="147"/>
      <c r="AA195" s="147"/>
      <c r="AB195" s="147"/>
      <c r="AC195" s="147"/>
      <c r="AD195" s="147"/>
      <c r="AE195" s="147"/>
      <c r="AF195" s="147"/>
      <c r="AG195" s="147" t="s">
        <v>252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54"/>
      <c r="B196" s="155"/>
      <c r="C196" s="241"/>
      <c r="D196" s="242"/>
      <c r="E196" s="242"/>
      <c r="F196" s="242"/>
      <c r="G196" s="242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47"/>
      <c r="Z196" s="147"/>
      <c r="AA196" s="147"/>
      <c r="AB196" s="147"/>
      <c r="AC196" s="147"/>
      <c r="AD196" s="147"/>
      <c r="AE196" s="147"/>
      <c r="AF196" s="147"/>
      <c r="AG196" s="147" t="s">
        <v>187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ht="22.5" outlineLevel="1" x14ac:dyDescent="0.2">
      <c r="A197" s="165">
        <v>56</v>
      </c>
      <c r="B197" s="166" t="s">
        <v>546</v>
      </c>
      <c r="C197" s="175" t="s">
        <v>547</v>
      </c>
      <c r="D197" s="167" t="s">
        <v>336</v>
      </c>
      <c r="E197" s="168">
        <v>4</v>
      </c>
      <c r="F197" s="169"/>
      <c r="G197" s="170">
        <f>ROUND(E197*F197,2)</f>
        <v>0</v>
      </c>
      <c r="H197" s="169"/>
      <c r="I197" s="170">
        <f>ROUND(E197*H197,2)</f>
        <v>0</v>
      </c>
      <c r="J197" s="169"/>
      <c r="K197" s="170">
        <f>ROUND(E197*J197,2)</f>
        <v>0</v>
      </c>
      <c r="L197" s="170">
        <v>21</v>
      </c>
      <c r="M197" s="170">
        <f>G197*(1+L197/100)</f>
        <v>0</v>
      </c>
      <c r="N197" s="168">
        <v>1.0000000000000001E-5</v>
      </c>
      <c r="O197" s="168">
        <f>ROUND(E197*N197,2)</f>
        <v>0</v>
      </c>
      <c r="P197" s="168">
        <v>0</v>
      </c>
      <c r="Q197" s="168">
        <f>ROUND(E197*P197,2)</f>
        <v>0</v>
      </c>
      <c r="R197" s="170" t="s">
        <v>444</v>
      </c>
      <c r="S197" s="170" t="s">
        <v>181</v>
      </c>
      <c r="T197" s="171" t="s">
        <v>250</v>
      </c>
      <c r="U197" s="157">
        <v>0.17599999999999999</v>
      </c>
      <c r="V197" s="157">
        <f>ROUND(E197*U197,2)</f>
        <v>0.7</v>
      </c>
      <c r="W197" s="157"/>
      <c r="X197" s="157" t="s">
        <v>227</v>
      </c>
      <c r="Y197" s="147"/>
      <c r="Z197" s="147"/>
      <c r="AA197" s="147"/>
      <c r="AB197" s="147"/>
      <c r="AC197" s="147"/>
      <c r="AD197" s="147"/>
      <c r="AE197" s="147"/>
      <c r="AF197" s="147"/>
      <c r="AG197" s="147" t="s">
        <v>228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54"/>
      <c r="B198" s="155"/>
      <c r="C198" s="252" t="s">
        <v>455</v>
      </c>
      <c r="D198" s="253"/>
      <c r="E198" s="253"/>
      <c r="F198" s="253"/>
      <c r="G198" s="253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47"/>
      <c r="Z198" s="147"/>
      <c r="AA198" s="147"/>
      <c r="AB198" s="147"/>
      <c r="AC198" s="147"/>
      <c r="AD198" s="147"/>
      <c r="AE198" s="147"/>
      <c r="AF198" s="147"/>
      <c r="AG198" s="147" t="s">
        <v>252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54"/>
      <c r="B199" s="155"/>
      <c r="C199" s="241"/>
      <c r="D199" s="242"/>
      <c r="E199" s="242"/>
      <c r="F199" s="242"/>
      <c r="G199" s="242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47"/>
      <c r="Z199" s="147"/>
      <c r="AA199" s="147"/>
      <c r="AB199" s="147"/>
      <c r="AC199" s="147"/>
      <c r="AD199" s="147"/>
      <c r="AE199" s="147"/>
      <c r="AF199" s="147"/>
      <c r="AG199" s="147" t="s">
        <v>187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ht="33.75" outlineLevel="1" x14ac:dyDescent="0.2">
      <c r="A200" s="165">
        <v>57</v>
      </c>
      <c r="B200" s="166" t="s">
        <v>548</v>
      </c>
      <c r="C200" s="175" t="s">
        <v>549</v>
      </c>
      <c r="D200" s="167" t="s">
        <v>336</v>
      </c>
      <c r="E200" s="168">
        <v>32.96</v>
      </c>
      <c r="F200" s="169"/>
      <c r="G200" s="170">
        <f>ROUND(E200*F200,2)</f>
        <v>0</v>
      </c>
      <c r="H200" s="169"/>
      <c r="I200" s="170">
        <f>ROUND(E200*H200,2)</f>
        <v>0</v>
      </c>
      <c r="J200" s="169"/>
      <c r="K200" s="170">
        <f>ROUND(E200*J200,2)</f>
        <v>0</v>
      </c>
      <c r="L200" s="170">
        <v>21</v>
      </c>
      <c r="M200" s="170">
        <f>G200*(1+L200/100)</f>
        <v>0</v>
      </c>
      <c r="N200" s="168">
        <v>5.1000000000000004E-3</v>
      </c>
      <c r="O200" s="168">
        <f>ROUND(E200*N200,2)</f>
        <v>0.17</v>
      </c>
      <c r="P200" s="168">
        <v>0</v>
      </c>
      <c r="Q200" s="168">
        <f>ROUND(E200*P200,2)</f>
        <v>0</v>
      </c>
      <c r="R200" s="170" t="s">
        <v>424</v>
      </c>
      <c r="S200" s="170" t="s">
        <v>181</v>
      </c>
      <c r="T200" s="171" t="s">
        <v>250</v>
      </c>
      <c r="U200" s="157">
        <v>0</v>
      </c>
      <c r="V200" s="157">
        <f>ROUND(E200*U200,2)</f>
        <v>0</v>
      </c>
      <c r="W200" s="157"/>
      <c r="X200" s="157" t="s">
        <v>425</v>
      </c>
      <c r="Y200" s="147"/>
      <c r="Z200" s="147"/>
      <c r="AA200" s="147"/>
      <c r="AB200" s="147"/>
      <c r="AC200" s="147"/>
      <c r="AD200" s="147"/>
      <c r="AE200" s="147"/>
      <c r="AF200" s="147"/>
      <c r="AG200" s="147" t="s">
        <v>426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54"/>
      <c r="B201" s="155"/>
      <c r="C201" s="181" t="s">
        <v>550</v>
      </c>
      <c r="D201" s="179"/>
      <c r="E201" s="180">
        <v>32.96</v>
      </c>
      <c r="F201" s="157"/>
      <c r="G201" s="157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47"/>
      <c r="Z201" s="147"/>
      <c r="AA201" s="147"/>
      <c r="AB201" s="147"/>
      <c r="AC201" s="147"/>
      <c r="AD201" s="147"/>
      <c r="AE201" s="147"/>
      <c r="AF201" s="147"/>
      <c r="AG201" s="147" t="s">
        <v>230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54"/>
      <c r="B202" s="155"/>
      <c r="C202" s="241"/>
      <c r="D202" s="242"/>
      <c r="E202" s="242"/>
      <c r="F202" s="242"/>
      <c r="G202" s="242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47"/>
      <c r="Z202" s="147"/>
      <c r="AA202" s="147"/>
      <c r="AB202" s="147"/>
      <c r="AC202" s="147"/>
      <c r="AD202" s="147"/>
      <c r="AE202" s="147"/>
      <c r="AF202" s="147"/>
      <c r="AG202" s="147" t="s">
        <v>187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65">
        <v>58</v>
      </c>
      <c r="B203" s="166" t="s">
        <v>551</v>
      </c>
      <c r="C203" s="175" t="s">
        <v>552</v>
      </c>
      <c r="D203" s="167" t="s">
        <v>336</v>
      </c>
      <c r="E203" s="168">
        <v>4.0599999999999996</v>
      </c>
      <c r="F203" s="169"/>
      <c r="G203" s="170">
        <f>ROUND(E203*F203,2)</f>
        <v>0</v>
      </c>
      <c r="H203" s="169"/>
      <c r="I203" s="170">
        <f>ROUND(E203*H203,2)</f>
        <v>0</v>
      </c>
      <c r="J203" s="169"/>
      <c r="K203" s="170">
        <f>ROUND(E203*J203,2)</f>
        <v>0</v>
      </c>
      <c r="L203" s="170">
        <v>21</v>
      </c>
      <c r="M203" s="170">
        <f>G203*(1+L203/100)</f>
        <v>0</v>
      </c>
      <c r="N203" s="168">
        <v>9.3999999999999997E-4</v>
      </c>
      <c r="O203" s="168">
        <f>ROUND(E203*N203,2)</f>
        <v>0</v>
      </c>
      <c r="P203" s="168">
        <v>0</v>
      </c>
      <c r="Q203" s="168">
        <f>ROUND(E203*P203,2)</f>
        <v>0</v>
      </c>
      <c r="R203" s="170" t="s">
        <v>424</v>
      </c>
      <c r="S203" s="170" t="s">
        <v>553</v>
      </c>
      <c r="T203" s="171" t="s">
        <v>554</v>
      </c>
      <c r="U203" s="157">
        <v>0</v>
      </c>
      <c r="V203" s="157">
        <f>ROUND(E203*U203,2)</f>
        <v>0</v>
      </c>
      <c r="W203" s="157"/>
      <c r="X203" s="157" t="s">
        <v>425</v>
      </c>
      <c r="Y203" s="147"/>
      <c r="Z203" s="147"/>
      <c r="AA203" s="147"/>
      <c r="AB203" s="147"/>
      <c r="AC203" s="147"/>
      <c r="AD203" s="147"/>
      <c r="AE203" s="147"/>
      <c r="AF203" s="147"/>
      <c r="AG203" s="147" t="s">
        <v>426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54"/>
      <c r="B204" s="155"/>
      <c r="C204" s="181" t="s">
        <v>555</v>
      </c>
      <c r="D204" s="179"/>
      <c r="E204" s="180">
        <v>4.0599999999999996</v>
      </c>
      <c r="F204" s="157"/>
      <c r="G204" s="157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47"/>
      <c r="Z204" s="147"/>
      <c r="AA204" s="147"/>
      <c r="AB204" s="147"/>
      <c r="AC204" s="147"/>
      <c r="AD204" s="147"/>
      <c r="AE204" s="147"/>
      <c r="AF204" s="147"/>
      <c r="AG204" s="147" t="s">
        <v>230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54"/>
      <c r="B205" s="155"/>
      <c r="C205" s="241"/>
      <c r="D205" s="242"/>
      <c r="E205" s="242"/>
      <c r="F205" s="242"/>
      <c r="G205" s="242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47"/>
      <c r="Z205" s="147"/>
      <c r="AA205" s="147"/>
      <c r="AB205" s="147"/>
      <c r="AC205" s="147"/>
      <c r="AD205" s="147"/>
      <c r="AE205" s="147"/>
      <c r="AF205" s="147"/>
      <c r="AG205" s="147" t="s">
        <v>187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x14ac:dyDescent="0.2">
      <c r="A206" s="159" t="s">
        <v>176</v>
      </c>
      <c r="B206" s="160" t="s">
        <v>124</v>
      </c>
      <c r="C206" s="174" t="s">
        <v>125</v>
      </c>
      <c r="D206" s="161"/>
      <c r="E206" s="162"/>
      <c r="F206" s="163"/>
      <c r="G206" s="163">
        <f>SUMIF(AG207:AG209,"&lt;&gt;NOR",G207:G209)</f>
        <v>0</v>
      </c>
      <c r="H206" s="163"/>
      <c r="I206" s="163">
        <f>SUM(I207:I209)</f>
        <v>0</v>
      </c>
      <c r="J206" s="163"/>
      <c r="K206" s="163">
        <f>SUM(K207:K209)</f>
        <v>0</v>
      </c>
      <c r="L206" s="163"/>
      <c r="M206" s="163">
        <f>SUM(M207:M209)</f>
        <v>0</v>
      </c>
      <c r="N206" s="162"/>
      <c r="O206" s="162">
        <f>SUM(O207:O209)</f>
        <v>1.61</v>
      </c>
      <c r="P206" s="162"/>
      <c r="Q206" s="162">
        <f>SUM(Q207:Q209)</f>
        <v>0</v>
      </c>
      <c r="R206" s="163"/>
      <c r="S206" s="163"/>
      <c r="T206" s="164"/>
      <c r="U206" s="158"/>
      <c r="V206" s="158">
        <f>SUM(V207:V209)</f>
        <v>10.95</v>
      </c>
      <c r="W206" s="158"/>
      <c r="X206" s="158"/>
      <c r="AG206" t="s">
        <v>177</v>
      </c>
    </row>
    <row r="207" spans="1:60" ht="33.75" outlineLevel="1" x14ac:dyDescent="0.2">
      <c r="A207" s="165">
        <v>59</v>
      </c>
      <c r="B207" s="166" t="s">
        <v>556</v>
      </c>
      <c r="C207" s="175" t="s">
        <v>557</v>
      </c>
      <c r="D207" s="167" t="s">
        <v>336</v>
      </c>
      <c r="E207" s="168">
        <v>2</v>
      </c>
      <c r="F207" s="169"/>
      <c r="G207" s="170">
        <f>ROUND(E207*F207,2)</f>
        <v>0</v>
      </c>
      <c r="H207" s="169"/>
      <c r="I207" s="170">
        <f>ROUND(E207*H207,2)</f>
        <v>0</v>
      </c>
      <c r="J207" s="169"/>
      <c r="K207" s="170">
        <f>ROUND(E207*J207,2)</f>
        <v>0</v>
      </c>
      <c r="L207" s="170">
        <v>21</v>
      </c>
      <c r="M207" s="170">
        <f>G207*(1+L207/100)</f>
        <v>0</v>
      </c>
      <c r="N207" s="168">
        <v>0.80554000000000003</v>
      </c>
      <c r="O207" s="168">
        <f>ROUND(E207*N207,2)</f>
        <v>1.61</v>
      </c>
      <c r="P207" s="168">
        <v>0</v>
      </c>
      <c r="Q207" s="168">
        <f>ROUND(E207*P207,2)</f>
        <v>0</v>
      </c>
      <c r="R207" s="170" t="s">
        <v>305</v>
      </c>
      <c r="S207" s="170" t="s">
        <v>181</v>
      </c>
      <c r="T207" s="171" t="s">
        <v>250</v>
      </c>
      <c r="U207" s="157">
        <v>5.4726499999999998</v>
      </c>
      <c r="V207" s="157">
        <f>ROUND(E207*U207,2)</f>
        <v>10.95</v>
      </c>
      <c r="W207" s="157"/>
      <c r="X207" s="157" t="s">
        <v>306</v>
      </c>
      <c r="Y207" s="147"/>
      <c r="Z207" s="147"/>
      <c r="AA207" s="147"/>
      <c r="AB207" s="147"/>
      <c r="AC207" s="147"/>
      <c r="AD207" s="147"/>
      <c r="AE207" s="147"/>
      <c r="AF207" s="147"/>
      <c r="AG207" s="147" t="s">
        <v>307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ht="22.5" outlineLevel="1" x14ac:dyDescent="0.2">
      <c r="A208" s="154"/>
      <c r="B208" s="155"/>
      <c r="C208" s="252" t="s">
        <v>558</v>
      </c>
      <c r="D208" s="253"/>
      <c r="E208" s="253"/>
      <c r="F208" s="253"/>
      <c r="G208" s="253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47"/>
      <c r="Z208" s="147"/>
      <c r="AA208" s="147"/>
      <c r="AB208" s="147"/>
      <c r="AC208" s="147"/>
      <c r="AD208" s="147"/>
      <c r="AE208" s="147"/>
      <c r="AF208" s="147"/>
      <c r="AG208" s="147" t="s">
        <v>252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72" t="str">
        <f>C208</f>
        <v>kanalizační, obložením dna betonem C 25/30 z cementu portlandského nebo struskoportlandského, podkladní prstenec z prostého betonu C -/7,5 pod poklop do výšky 10 cm, dodávka a osazení poklopu litinového kruhového včetně rámu.</v>
      </c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54"/>
      <c r="B209" s="155"/>
      <c r="C209" s="241"/>
      <c r="D209" s="242"/>
      <c r="E209" s="242"/>
      <c r="F209" s="242"/>
      <c r="G209" s="242"/>
      <c r="H209" s="157"/>
      <c r="I209" s="157"/>
      <c r="J209" s="157"/>
      <c r="K209" s="157"/>
      <c r="L209" s="157"/>
      <c r="M209" s="157"/>
      <c r="N209" s="156"/>
      <c r="O209" s="156"/>
      <c r="P209" s="156"/>
      <c r="Q209" s="156"/>
      <c r="R209" s="157"/>
      <c r="S209" s="157"/>
      <c r="T209" s="157"/>
      <c r="U209" s="157"/>
      <c r="V209" s="157"/>
      <c r="W209" s="157"/>
      <c r="X209" s="157"/>
      <c r="Y209" s="147"/>
      <c r="Z209" s="147"/>
      <c r="AA209" s="147"/>
      <c r="AB209" s="147"/>
      <c r="AC209" s="147"/>
      <c r="AD209" s="147"/>
      <c r="AE209" s="147"/>
      <c r="AF209" s="147"/>
      <c r="AG209" s="147" t="s">
        <v>187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x14ac:dyDescent="0.2">
      <c r="A210" s="159" t="s">
        <v>176</v>
      </c>
      <c r="B210" s="160" t="s">
        <v>126</v>
      </c>
      <c r="C210" s="174" t="s">
        <v>127</v>
      </c>
      <c r="D210" s="161"/>
      <c r="E210" s="162"/>
      <c r="F210" s="163"/>
      <c r="G210" s="163">
        <f>SUMIF(AG211:AG273,"&lt;&gt;NOR",G211:G273)</f>
        <v>0</v>
      </c>
      <c r="H210" s="163"/>
      <c r="I210" s="163">
        <f>SUM(I211:I273)</f>
        <v>0</v>
      </c>
      <c r="J210" s="163"/>
      <c r="K210" s="163">
        <f>SUM(K211:K273)</f>
        <v>0</v>
      </c>
      <c r="L210" s="163"/>
      <c r="M210" s="163">
        <f>SUM(M211:M273)</f>
        <v>0</v>
      </c>
      <c r="N210" s="162"/>
      <c r="O210" s="162">
        <f>SUM(O211:O273)</f>
        <v>93.970000000000013</v>
      </c>
      <c r="P210" s="162"/>
      <c r="Q210" s="162">
        <f>SUM(Q211:Q273)</f>
        <v>2.86</v>
      </c>
      <c r="R210" s="163"/>
      <c r="S210" s="163"/>
      <c r="T210" s="164"/>
      <c r="U210" s="158"/>
      <c r="V210" s="158">
        <f>SUM(V211:V273)</f>
        <v>165.4</v>
      </c>
      <c r="W210" s="158"/>
      <c r="X210" s="158"/>
      <c r="AG210" t="s">
        <v>177</v>
      </c>
    </row>
    <row r="211" spans="1:60" outlineLevel="1" x14ac:dyDescent="0.2">
      <c r="A211" s="165">
        <v>60</v>
      </c>
      <c r="B211" s="166" t="s">
        <v>559</v>
      </c>
      <c r="C211" s="175" t="s">
        <v>560</v>
      </c>
      <c r="D211" s="167" t="s">
        <v>286</v>
      </c>
      <c r="E211" s="168">
        <v>77.3</v>
      </c>
      <c r="F211" s="169"/>
      <c r="G211" s="170">
        <f>ROUND(E211*F211,2)</f>
        <v>0</v>
      </c>
      <c r="H211" s="169"/>
      <c r="I211" s="170">
        <f>ROUND(E211*H211,2)</f>
        <v>0</v>
      </c>
      <c r="J211" s="169"/>
      <c r="K211" s="170">
        <f>ROUND(E211*J211,2)</f>
        <v>0</v>
      </c>
      <c r="L211" s="170">
        <v>21</v>
      </c>
      <c r="M211" s="170">
        <f>G211*(1+L211/100)</f>
        <v>0</v>
      </c>
      <c r="N211" s="168">
        <v>2.2399999999999998E-3</v>
      </c>
      <c r="O211" s="168">
        <f>ROUND(E211*N211,2)</f>
        <v>0.17</v>
      </c>
      <c r="P211" s="168">
        <v>0</v>
      </c>
      <c r="Q211" s="168">
        <f>ROUND(E211*P211,2)</f>
        <v>0</v>
      </c>
      <c r="R211" s="170" t="s">
        <v>249</v>
      </c>
      <c r="S211" s="170" t="s">
        <v>181</v>
      </c>
      <c r="T211" s="171" t="s">
        <v>250</v>
      </c>
      <c r="U211" s="157">
        <v>0.13</v>
      </c>
      <c r="V211" s="157">
        <f>ROUND(E211*U211,2)</f>
        <v>10.050000000000001</v>
      </c>
      <c r="W211" s="157"/>
      <c r="X211" s="157" t="s">
        <v>227</v>
      </c>
      <c r="Y211" s="147"/>
      <c r="Z211" s="147"/>
      <c r="AA211" s="147"/>
      <c r="AB211" s="147"/>
      <c r="AC211" s="147"/>
      <c r="AD211" s="147"/>
      <c r="AE211" s="147"/>
      <c r="AF211" s="147"/>
      <c r="AG211" s="147" t="s">
        <v>228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54"/>
      <c r="B212" s="155"/>
      <c r="C212" s="252" t="s">
        <v>561</v>
      </c>
      <c r="D212" s="253"/>
      <c r="E212" s="253"/>
      <c r="F212" s="253"/>
      <c r="G212" s="253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47"/>
      <c r="Z212" s="147"/>
      <c r="AA212" s="147"/>
      <c r="AB212" s="147"/>
      <c r="AC212" s="147"/>
      <c r="AD212" s="147"/>
      <c r="AE212" s="147"/>
      <c r="AF212" s="147"/>
      <c r="AG212" s="147" t="s">
        <v>252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54"/>
      <c r="B213" s="155"/>
      <c r="C213" s="250" t="s">
        <v>562</v>
      </c>
      <c r="D213" s="251"/>
      <c r="E213" s="251"/>
      <c r="F213" s="251"/>
      <c r="G213" s="251"/>
      <c r="H213" s="157"/>
      <c r="I213" s="157"/>
      <c r="J213" s="157"/>
      <c r="K213" s="157"/>
      <c r="L213" s="157"/>
      <c r="M213" s="157"/>
      <c r="N213" s="156"/>
      <c r="O213" s="156"/>
      <c r="P213" s="156"/>
      <c r="Q213" s="156"/>
      <c r="R213" s="157"/>
      <c r="S213" s="157"/>
      <c r="T213" s="157"/>
      <c r="U213" s="157"/>
      <c r="V213" s="157"/>
      <c r="W213" s="157"/>
      <c r="X213" s="157"/>
      <c r="Y213" s="147"/>
      <c r="Z213" s="147"/>
      <c r="AA213" s="147"/>
      <c r="AB213" s="147"/>
      <c r="AC213" s="147"/>
      <c r="AD213" s="147"/>
      <c r="AE213" s="147"/>
      <c r="AF213" s="147"/>
      <c r="AG213" s="147" t="s">
        <v>186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72" t="str">
        <f>C213</f>
        <v>Včetně odstranění zvětralé asfaltové zálivky, vyčištění spár, zalití spár asfaltovou zálivkou, nátěru asfaltovým lakem a posyp drtí.</v>
      </c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54"/>
      <c r="B214" s="155"/>
      <c r="C214" s="241"/>
      <c r="D214" s="242"/>
      <c r="E214" s="242"/>
      <c r="F214" s="242"/>
      <c r="G214" s="242"/>
      <c r="H214" s="157"/>
      <c r="I214" s="157"/>
      <c r="J214" s="157"/>
      <c r="K214" s="157"/>
      <c r="L214" s="157"/>
      <c r="M214" s="157"/>
      <c r="N214" s="156"/>
      <c r="O214" s="156"/>
      <c r="P214" s="156"/>
      <c r="Q214" s="156"/>
      <c r="R214" s="157"/>
      <c r="S214" s="157"/>
      <c r="T214" s="157"/>
      <c r="U214" s="157"/>
      <c r="V214" s="157"/>
      <c r="W214" s="157"/>
      <c r="X214" s="157"/>
      <c r="Y214" s="147"/>
      <c r="Z214" s="147"/>
      <c r="AA214" s="147"/>
      <c r="AB214" s="147"/>
      <c r="AC214" s="147"/>
      <c r="AD214" s="147"/>
      <c r="AE214" s="147"/>
      <c r="AF214" s="147"/>
      <c r="AG214" s="147" t="s">
        <v>187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65">
        <v>61</v>
      </c>
      <c r="B215" s="166" t="s">
        <v>563</v>
      </c>
      <c r="C215" s="175" t="s">
        <v>564</v>
      </c>
      <c r="D215" s="167" t="s">
        <v>336</v>
      </c>
      <c r="E215" s="168">
        <v>1</v>
      </c>
      <c r="F215" s="169"/>
      <c r="G215" s="170">
        <f>ROUND(E215*F215,2)</f>
        <v>0</v>
      </c>
      <c r="H215" s="169"/>
      <c r="I215" s="170">
        <f>ROUND(E215*H215,2)</f>
        <v>0</v>
      </c>
      <c r="J215" s="169"/>
      <c r="K215" s="170">
        <f>ROUND(E215*J215,2)</f>
        <v>0</v>
      </c>
      <c r="L215" s="170">
        <v>21</v>
      </c>
      <c r="M215" s="170">
        <f>G215*(1+L215/100)</f>
        <v>0</v>
      </c>
      <c r="N215" s="168">
        <v>0.25</v>
      </c>
      <c r="O215" s="168">
        <f>ROUND(E215*N215,2)</f>
        <v>0.25</v>
      </c>
      <c r="P215" s="168">
        <v>0</v>
      </c>
      <c r="Q215" s="168">
        <f>ROUND(E215*P215,2)</f>
        <v>0</v>
      </c>
      <c r="R215" s="170" t="s">
        <v>249</v>
      </c>
      <c r="S215" s="170" t="s">
        <v>181</v>
      </c>
      <c r="T215" s="171" t="s">
        <v>250</v>
      </c>
      <c r="U215" s="157">
        <v>0.81799999999999995</v>
      </c>
      <c r="V215" s="157">
        <f>ROUND(E215*U215,2)</f>
        <v>0.82</v>
      </c>
      <c r="W215" s="157"/>
      <c r="X215" s="157" t="s">
        <v>227</v>
      </c>
      <c r="Y215" s="147"/>
      <c r="Z215" s="147"/>
      <c r="AA215" s="147"/>
      <c r="AB215" s="147"/>
      <c r="AC215" s="147"/>
      <c r="AD215" s="147"/>
      <c r="AE215" s="147"/>
      <c r="AF215" s="147"/>
      <c r="AG215" s="147" t="s">
        <v>228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54"/>
      <c r="B216" s="155"/>
      <c r="C216" s="237"/>
      <c r="D216" s="238"/>
      <c r="E216" s="238"/>
      <c r="F216" s="238"/>
      <c r="G216" s="238"/>
      <c r="H216" s="157"/>
      <c r="I216" s="157"/>
      <c r="J216" s="157"/>
      <c r="K216" s="157"/>
      <c r="L216" s="157"/>
      <c r="M216" s="157"/>
      <c r="N216" s="156"/>
      <c r="O216" s="156"/>
      <c r="P216" s="156"/>
      <c r="Q216" s="156"/>
      <c r="R216" s="157"/>
      <c r="S216" s="157"/>
      <c r="T216" s="157"/>
      <c r="U216" s="157"/>
      <c r="V216" s="157"/>
      <c r="W216" s="157"/>
      <c r="X216" s="157"/>
      <c r="Y216" s="147"/>
      <c r="Z216" s="147"/>
      <c r="AA216" s="147"/>
      <c r="AB216" s="147"/>
      <c r="AC216" s="147"/>
      <c r="AD216" s="147"/>
      <c r="AE216" s="147"/>
      <c r="AF216" s="147"/>
      <c r="AG216" s="147" t="s">
        <v>187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65">
        <v>62</v>
      </c>
      <c r="B217" s="166" t="s">
        <v>565</v>
      </c>
      <c r="C217" s="175" t="s">
        <v>566</v>
      </c>
      <c r="D217" s="167" t="s">
        <v>286</v>
      </c>
      <c r="E217" s="168">
        <v>44</v>
      </c>
      <c r="F217" s="169"/>
      <c r="G217" s="170">
        <f>ROUND(E217*F217,2)</f>
        <v>0</v>
      </c>
      <c r="H217" s="169"/>
      <c r="I217" s="170">
        <f>ROUND(E217*H217,2)</f>
        <v>0</v>
      </c>
      <c r="J217" s="169"/>
      <c r="K217" s="170">
        <f>ROUND(E217*J217,2)</f>
        <v>0</v>
      </c>
      <c r="L217" s="170">
        <v>21</v>
      </c>
      <c r="M217" s="170">
        <f>G217*(1+L217/100)</f>
        <v>0</v>
      </c>
      <c r="N217" s="168">
        <v>9.0000000000000006E-5</v>
      </c>
      <c r="O217" s="168">
        <f>ROUND(E217*N217,2)</f>
        <v>0</v>
      </c>
      <c r="P217" s="168">
        <v>0</v>
      </c>
      <c r="Q217" s="168">
        <f>ROUND(E217*P217,2)</f>
        <v>0</v>
      </c>
      <c r="R217" s="170" t="s">
        <v>249</v>
      </c>
      <c r="S217" s="170" t="s">
        <v>181</v>
      </c>
      <c r="T217" s="171" t="s">
        <v>250</v>
      </c>
      <c r="U217" s="157">
        <v>2.1999999999999999E-2</v>
      </c>
      <c r="V217" s="157">
        <f>ROUND(E217*U217,2)</f>
        <v>0.97</v>
      </c>
      <c r="W217" s="157"/>
      <c r="X217" s="157" t="s">
        <v>227</v>
      </c>
      <c r="Y217" s="147"/>
      <c r="Z217" s="147"/>
      <c r="AA217" s="147"/>
      <c r="AB217" s="147"/>
      <c r="AC217" s="147"/>
      <c r="AD217" s="147"/>
      <c r="AE217" s="147"/>
      <c r="AF217" s="147"/>
      <c r="AG217" s="147" t="s">
        <v>228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54"/>
      <c r="B218" s="155"/>
      <c r="C218" s="237"/>
      <c r="D218" s="238"/>
      <c r="E218" s="238"/>
      <c r="F218" s="238"/>
      <c r="G218" s="238"/>
      <c r="H218" s="157"/>
      <c r="I218" s="157"/>
      <c r="J218" s="157"/>
      <c r="K218" s="157"/>
      <c r="L218" s="157"/>
      <c r="M218" s="157"/>
      <c r="N218" s="156"/>
      <c r="O218" s="156"/>
      <c r="P218" s="156"/>
      <c r="Q218" s="156"/>
      <c r="R218" s="157"/>
      <c r="S218" s="157"/>
      <c r="T218" s="157"/>
      <c r="U218" s="157"/>
      <c r="V218" s="157"/>
      <c r="W218" s="157"/>
      <c r="X218" s="157"/>
      <c r="Y218" s="147"/>
      <c r="Z218" s="147"/>
      <c r="AA218" s="147"/>
      <c r="AB218" s="147"/>
      <c r="AC218" s="147"/>
      <c r="AD218" s="147"/>
      <c r="AE218" s="147"/>
      <c r="AF218" s="147"/>
      <c r="AG218" s="147" t="s">
        <v>187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ht="22.5" outlineLevel="1" x14ac:dyDescent="0.2">
      <c r="A219" s="165">
        <v>63</v>
      </c>
      <c r="B219" s="166" t="s">
        <v>567</v>
      </c>
      <c r="C219" s="175" t="s">
        <v>568</v>
      </c>
      <c r="D219" s="167" t="s">
        <v>248</v>
      </c>
      <c r="E219" s="168">
        <v>0.4</v>
      </c>
      <c r="F219" s="169"/>
      <c r="G219" s="170">
        <f>ROUND(E219*F219,2)</f>
        <v>0</v>
      </c>
      <c r="H219" s="169"/>
      <c r="I219" s="170">
        <f>ROUND(E219*H219,2)</f>
        <v>0</v>
      </c>
      <c r="J219" s="169"/>
      <c r="K219" s="170">
        <f>ROUND(E219*J219,2)</f>
        <v>0</v>
      </c>
      <c r="L219" s="170">
        <v>21</v>
      </c>
      <c r="M219" s="170">
        <f>G219*(1+L219/100)</f>
        <v>0</v>
      </c>
      <c r="N219" s="168">
        <v>7.6000000000000004E-4</v>
      </c>
      <c r="O219" s="168">
        <f>ROUND(E219*N219,2)</f>
        <v>0</v>
      </c>
      <c r="P219" s="168">
        <v>0</v>
      </c>
      <c r="Q219" s="168">
        <f>ROUND(E219*P219,2)</f>
        <v>0</v>
      </c>
      <c r="R219" s="170" t="s">
        <v>249</v>
      </c>
      <c r="S219" s="170" t="s">
        <v>181</v>
      </c>
      <c r="T219" s="171" t="s">
        <v>250</v>
      </c>
      <c r="U219" s="157">
        <v>0.311</v>
      </c>
      <c r="V219" s="157">
        <f>ROUND(E219*U219,2)</f>
        <v>0.12</v>
      </c>
      <c r="W219" s="157"/>
      <c r="X219" s="157" t="s">
        <v>227</v>
      </c>
      <c r="Y219" s="147"/>
      <c r="Z219" s="147"/>
      <c r="AA219" s="147"/>
      <c r="AB219" s="147"/>
      <c r="AC219" s="147"/>
      <c r="AD219" s="147"/>
      <c r="AE219" s="147"/>
      <c r="AF219" s="147"/>
      <c r="AG219" s="147" t="s">
        <v>228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54"/>
      <c r="B220" s="155"/>
      <c r="C220" s="237"/>
      <c r="D220" s="238"/>
      <c r="E220" s="238"/>
      <c r="F220" s="238"/>
      <c r="G220" s="238"/>
      <c r="H220" s="157"/>
      <c r="I220" s="157"/>
      <c r="J220" s="157"/>
      <c r="K220" s="157"/>
      <c r="L220" s="157"/>
      <c r="M220" s="157"/>
      <c r="N220" s="156"/>
      <c r="O220" s="156"/>
      <c r="P220" s="156"/>
      <c r="Q220" s="156"/>
      <c r="R220" s="157"/>
      <c r="S220" s="157"/>
      <c r="T220" s="157"/>
      <c r="U220" s="157"/>
      <c r="V220" s="157"/>
      <c r="W220" s="157"/>
      <c r="X220" s="157"/>
      <c r="Y220" s="147"/>
      <c r="Z220" s="147"/>
      <c r="AA220" s="147"/>
      <c r="AB220" s="147"/>
      <c r="AC220" s="147"/>
      <c r="AD220" s="147"/>
      <c r="AE220" s="147"/>
      <c r="AF220" s="147"/>
      <c r="AG220" s="147" t="s">
        <v>187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65">
        <v>64</v>
      </c>
      <c r="B221" s="166" t="s">
        <v>569</v>
      </c>
      <c r="C221" s="175" t="s">
        <v>570</v>
      </c>
      <c r="D221" s="167" t="s">
        <v>286</v>
      </c>
      <c r="E221" s="168">
        <v>44</v>
      </c>
      <c r="F221" s="169"/>
      <c r="G221" s="170">
        <f>ROUND(E221*F221,2)</f>
        <v>0</v>
      </c>
      <c r="H221" s="169"/>
      <c r="I221" s="170">
        <f>ROUND(E221*H221,2)</f>
        <v>0</v>
      </c>
      <c r="J221" s="169"/>
      <c r="K221" s="170">
        <f>ROUND(E221*J221,2)</f>
        <v>0</v>
      </c>
      <c r="L221" s="170">
        <v>21</v>
      </c>
      <c r="M221" s="170">
        <f>G221*(1+L221/100)</f>
        <v>0</v>
      </c>
      <c r="N221" s="168">
        <v>0</v>
      </c>
      <c r="O221" s="168">
        <f>ROUND(E221*N221,2)</f>
        <v>0</v>
      </c>
      <c r="P221" s="168">
        <v>0</v>
      </c>
      <c r="Q221" s="168">
        <f>ROUND(E221*P221,2)</f>
        <v>0</v>
      </c>
      <c r="R221" s="170" t="s">
        <v>249</v>
      </c>
      <c r="S221" s="170" t="s">
        <v>181</v>
      </c>
      <c r="T221" s="171" t="s">
        <v>250</v>
      </c>
      <c r="U221" s="157">
        <v>1.2E-2</v>
      </c>
      <c r="V221" s="157">
        <f>ROUND(E221*U221,2)</f>
        <v>0.53</v>
      </c>
      <c r="W221" s="157"/>
      <c r="X221" s="157" t="s">
        <v>227</v>
      </c>
      <c r="Y221" s="147"/>
      <c r="Z221" s="147"/>
      <c r="AA221" s="147"/>
      <c r="AB221" s="147"/>
      <c r="AC221" s="147"/>
      <c r="AD221" s="147"/>
      <c r="AE221" s="147"/>
      <c r="AF221" s="147"/>
      <c r="AG221" s="147" t="s">
        <v>228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54"/>
      <c r="B222" s="155"/>
      <c r="C222" s="252" t="s">
        <v>571</v>
      </c>
      <c r="D222" s="253"/>
      <c r="E222" s="253"/>
      <c r="F222" s="253"/>
      <c r="G222" s="253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47"/>
      <c r="Z222" s="147"/>
      <c r="AA222" s="147"/>
      <c r="AB222" s="147"/>
      <c r="AC222" s="147"/>
      <c r="AD222" s="147"/>
      <c r="AE222" s="147"/>
      <c r="AF222" s="147"/>
      <c r="AG222" s="147" t="s">
        <v>252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54"/>
      <c r="B223" s="155"/>
      <c r="C223" s="241"/>
      <c r="D223" s="242"/>
      <c r="E223" s="242"/>
      <c r="F223" s="242"/>
      <c r="G223" s="242"/>
      <c r="H223" s="157"/>
      <c r="I223" s="157"/>
      <c r="J223" s="157"/>
      <c r="K223" s="157"/>
      <c r="L223" s="157"/>
      <c r="M223" s="157"/>
      <c r="N223" s="156"/>
      <c r="O223" s="156"/>
      <c r="P223" s="156"/>
      <c r="Q223" s="156"/>
      <c r="R223" s="157"/>
      <c r="S223" s="157"/>
      <c r="T223" s="157"/>
      <c r="U223" s="157"/>
      <c r="V223" s="157"/>
      <c r="W223" s="157"/>
      <c r="X223" s="157"/>
      <c r="Y223" s="147"/>
      <c r="Z223" s="147"/>
      <c r="AA223" s="147"/>
      <c r="AB223" s="147"/>
      <c r="AC223" s="147"/>
      <c r="AD223" s="147"/>
      <c r="AE223" s="147"/>
      <c r="AF223" s="147"/>
      <c r="AG223" s="147" t="s">
        <v>187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65">
        <v>65</v>
      </c>
      <c r="B224" s="166" t="s">
        <v>572</v>
      </c>
      <c r="C224" s="175" t="s">
        <v>573</v>
      </c>
      <c r="D224" s="167" t="s">
        <v>248</v>
      </c>
      <c r="E224" s="168">
        <v>0.4</v>
      </c>
      <c r="F224" s="169"/>
      <c r="G224" s="170">
        <f>ROUND(E224*F224,2)</f>
        <v>0</v>
      </c>
      <c r="H224" s="169"/>
      <c r="I224" s="170">
        <f>ROUND(E224*H224,2)</f>
        <v>0</v>
      </c>
      <c r="J224" s="169"/>
      <c r="K224" s="170">
        <f>ROUND(E224*J224,2)</f>
        <v>0</v>
      </c>
      <c r="L224" s="170">
        <v>21</v>
      </c>
      <c r="M224" s="170">
        <f>G224*(1+L224/100)</f>
        <v>0</v>
      </c>
      <c r="N224" s="168">
        <v>0</v>
      </c>
      <c r="O224" s="168">
        <f>ROUND(E224*N224,2)</f>
        <v>0</v>
      </c>
      <c r="P224" s="168">
        <v>0</v>
      </c>
      <c r="Q224" s="168">
        <f>ROUND(E224*P224,2)</f>
        <v>0</v>
      </c>
      <c r="R224" s="170" t="s">
        <v>249</v>
      </c>
      <c r="S224" s="170" t="s">
        <v>181</v>
      </c>
      <c r="T224" s="171" t="s">
        <v>250</v>
      </c>
      <c r="U224" s="157">
        <v>0.125</v>
      </c>
      <c r="V224" s="157">
        <f>ROUND(E224*U224,2)</f>
        <v>0.05</v>
      </c>
      <c r="W224" s="157"/>
      <c r="X224" s="157" t="s">
        <v>227</v>
      </c>
      <c r="Y224" s="147"/>
      <c r="Z224" s="147"/>
      <c r="AA224" s="147"/>
      <c r="AB224" s="147"/>
      <c r="AC224" s="147"/>
      <c r="AD224" s="147"/>
      <c r="AE224" s="147"/>
      <c r="AF224" s="147"/>
      <c r="AG224" s="147" t="s">
        <v>228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54"/>
      <c r="B225" s="155"/>
      <c r="C225" s="252" t="s">
        <v>571</v>
      </c>
      <c r="D225" s="253"/>
      <c r="E225" s="253"/>
      <c r="F225" s="253"/>
      <c r="G225" s="253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47"/>
      <c r="Z225" s="147"/>
      <c r="AA225" s="147"/>
      <c r="AB225" s="147"/>
      <c r="AC225" s="147"/>
      <c r="AD225" s="147"/>
      <c r="AE225" s="147"/>
      <c r="AF225" s="147"/>
      <c r="AG225" s="147" t="s">
        <v>252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54"/>
      <c r="B226" s="155"/>
      <c r="C226" s="241"/>
      <c r="D226" s="242"/>
      <c r="E226" s="242"/>
      <c r="F226" s="242"/>
      <c r="G226" s="242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47"/>
      <c r="Z226" s="147"/>
      <c r="AA226" s="147"/>
      <c r="AB226" s="147"/>
      <c r="AC226" s="147"/>
      <c r="AD226" s="147"/>
      <c r="AE226" s="147"/>
      <c r="AF226" s="147"/>
      <c r="AG226" s="147" t="s">
        <v>187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ht="22.5" outlineLevel="1" x14ac:dyDescent="0.2">
      <c r="A227" s="165">
        <v>66</v>
      </c>
      <c r="B227" s="166" t="s">
        <v>574</v>
      </c>
      <c r="C227" s="175" t="s">
        <v>575</v>
      </c>
      <c r="D227" s="167" t="s">
        <v>286</v>
      </c>
      <c r="E227" s="168">
        <v>374</v>
      </c>
      <c r="F227" s="169"/>
      <c r="G227" s="170">
        <f>ROUND(E227*F227,2)</f>
        <v>0</v>
      </c>
      <c r="H227" s="169"/>
      <c r="I227" s="170">
        <f>ROUND(E227*H227,2)</f>
        <v>0</v>
      </c>
      <c r="J227" s="169"/>
      <c r="K227" s="170">
        <f>ROUND(E227*J227,2)</f>
        <v>0</v>
      </c>
      <c r="L227" s="170">
        <v>21</v>
      </c>
      <c r="M227" s="170">
        <f>G227*(1+L227/100)</f>
        <v>0</v>
      </c>
      <c r="N227" s="168">
        <v>0.188</v>
      </c>
      <c r="O227" s="168">
        <f>ROUND(E227*N227,2)</f>
        <v>70.31</v>
      </c>
      <c r="P227" s="168">
        <v>0</v>
      </c>
      <c r="Q227" s="168">
        <f>ROUND(E227*P227,2)</f>
        <v>0</v>
      </c>
      <c r="R227" s="170" t="s">
        <v>249</v>
      </c>
      <c r="S227" s="170" t="s">
        <v>181</v>
      </c>
      <c r="T227" s="171" t="s">
        <v>250</v>
      </c>
      <c r="U227" s="157">
        <v>0.27</v>
      </c>
      <c r="V227" s="157">
        <f>ROUND(E227*U227,2)</f>
        <v>100.98</v>
      </c>
      <c r="W227" s="157"/>
      <c r="X227" s="157" t="s">
        <v>227</v>
      </c>
      <c r="Y227" s="147"/>
      <c r="Z227" s="147"/>
      <c r="AA227" s="147"/>
      <c r="AB227" s="147"/>
      <c r="AC227" s="147"/>
      <c r="AD227" s="147"/>
      <c r="AE227" s="147"/>
      <c r="AF227" s="147"/>
      <c r="AG227" s="147" t="s">
        <v>228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54"/>
      <c r="B228" s="155"/>
      <c r="C228" s="252" t="s">
        <v>576</v>
      </c>
      <c r="D228" s="253"/>
      <c r="E228" s="253"/>
      <c r="F228" s="253"/>
      <c r="G228" s="253"/>
      <c r="H228" s="157"/>
      <c r="I228" s="157"/>
      <c r="J228" s="157"/>
      <c r="K228" s="157"/>
      <c r="L228" s="157"/>
      <c r="M228" s="157"/>
      <c r="N228" s="156"/>
      <c r="O228" s="156"/>
      <c r="P228" s="156"/>
      <c r="Q228" s="156"/>
      <c r="R228" s="157"/>
      <c r="S228" s="157"/>
      <c r="T228" s="157"/>
      <c r="U228" s="157"/>
      <c r="V228" s="157"/>
      <c r="W228" s="157"/>
      <c r="X228" s="157"/>
      <c r="Y228" s="147"/>
      <c r="Z228" s="147"/>
      <c r="AA228" s="147"/>
      <c r="AB228" s="147"/>
      <c r="AC228" s="147"/>
      <c r="AD228" s="147"/>
      <c r="AE228" s="147"/>
      <c r="AF228" s="147"/>
      <c r="AG228" s="147" t="s">
        <v>252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54"/>
      <c r="B229" s="155"/>
      <c r="C229" s="241"/>
      <c r="D229" s="242"/>
      <c r="E229" s="242"/>
      <c r="F229" s="242"/>
      <c r="G229" s="242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47"/>
      <c r="Z229" s="147"/>
      <c r="AA229" s="147"/>
      <c r="AB229" s="147"/>
      <c r="AC229" s="147"/>
      <c r="AD229" s="147"/>
      <c r="AE229" s="147"/>
      <c r="AF229" s="147"/>
      <c r="AG229" s="147" t="s">
        <v>187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65">
        <v>67</v>
      </c>
      <c r="B230" s="166" t="s">
        <v>577</v>
      </c>
      <c r="C230" s="175" t="s">
        <v>578</v>
      </c>
      <c r="D230" s="167" t="s">
        <v>286</v>
      </c>
      <c r="E230" s="168">
        <v>162.6</v>
      </c>
      <c r="F230" s="169"/>
      <c r="G230" s="170">
        <f>ROUND(E230*F230,2)</f>
        <v>0</v>
      </c>
      <c r="H230" s="169"/>
      <c r="I230" s="170">
        <f>ROUND(E230*H230,2)</f>
        <v>0</v>
      </c>
      <c r="J230" s="169"/>
      <c r="K230" s="170">
        <f>ROUND(E230*J230,2)</f>
        <v>0</v>
      </c>
      <c r="L230" s="170">
        <v>21</v>
      </c>
      <c r="M230" s="170">
        <f>G230*(1+L230/100)</f>
        <v>0</v>
      </c>
      <c r="N230" s="168">
        <v>0</v>
      </c>
      <c r="O230" s="168">
        <f>ROUND(E230*N230,2)</f>
        <v>0</v>
      </c>
      <c r="P230" s="168">
        <v>0</v>
      </c>
      <c r="Q230" s="168">
        <f>ROUND(E230*P230,2)</f>
        <v>0</v>
      </c>
      <c r="R230" s="170" t="s">
        <v>249</v>
      </c>
      <c r="S230" s="170" t="s">
        <v>181</v>
      </c>
      <c r="T230" s="171" t="s">
        <v>250</v>
      </c>
      <c r="U230" s="157">
        <v>0.09</v>
      </c>
      <c r="V230" s="157">
        <f>ROUND(E230*U230,2)</f>
        <v>14.63</v>
      </c>
      <c r="W230" s="157"/>
      <c r="X230" s="157" t="s">
        <v>227</v>
      </c>
      <c r="Y230" s="147"/>
      <c r="Z230" s="147"/>
      <c r="AA230" s="147"/>
      <c r="AB230" s="147"/>
      <c r="AC230" s="147"/>
      <c r="AD230" s="147"/>
      <c r="AE230" s="147"/>
      <c r="AF230" s="147"/>
      <c r="AG230" s="147" t="s">
        <v>228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">
      <c r="A231" s="154"/>
      <c r="B231" s="155"/>
      <c r="C231" s="252" t="s">
        <v>579</v>
      </c>
      <c r="D231" s="253"/>
      <c r="E231" s="253"/>
      <c r="F231" s="253"/>
      <c r="G231" s="253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47"/>
      <c r="Z231" s="147"/>
      <c r="AA231" s="147"/>
      <c r="AB231" s="147"/>
      <c r="AC231" s="147"/>
      <c r="AD231" s="147"/>
      <c r="AE231" s="147"/>
      <c r="AF231" s="147"/>
      <c r="AG231" s="147" t="s">
        <v>252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54"/>
      <c r="B232" s="155"/>
      <c r="C232" s="241"/>
      <c r="D232" s="242"/>
      <c r="E232" s="242"/>
      <c r="F232" s="242"/>
      <c r="G232" s="242"/>
      <c r="H232" s="157"/>
      <c r="I232" s="157"/>
      <c r="J232" s="157"/>
      <c r="K232" s="157"/>
      <c r="L232" s="157"/>
      <c r="M232" s="157"/>
      <c r="N232" s="156"/>
      <c r="O232" s="156"/>
      <c r="P232" s="156"/>
      <c r="Q232" s="156"/>
      <c r="R232" s="157"/>
      <c r="S232" s="157"/>
      <c r="T232" s="157"/>
      <c r="U232" s="157"/>
      <c r="V232" s="157"/>
      <c r="W232" s="157"/>
      <c r="X232" s="157"/>
      <c r="Y232" s="147"/>
      <c r="Z232" s="147"/>
      <c r="AA232" s="147"/>
      <c r="AB232" s="147"/>
      <c r="AC232" s="147"/>
      <c r="AD232" s="147"/>
      <c r="AE232" s="147"/>
      <c r="AF232" s="147"/>
      <c r="AG232" s="147" t="s">
        <v>187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65">
        <v>68</v>
      </c>
      <c r="B233" s="166" t="s">
        <v>580</v>
      </c>
      <c r="C233" s="175" t="s">
        <v>581</v>
      </c>
      <c r="D233" s="167" t="s">
        <v>286</v>
      </c>
      <c r="E233" s="168">
        <v>162.6</v>
      </c>
      <c r="F233" s="169"/>
      <c r="G233" s="170">
        <f>ROUND(E233*F233,2)</f>
        <v>0</v>
      </c>
      <c r="H233" s="169"/>
      <c r="I233" s="170">
        <f>ROUND(E233*H233,2)</f>
        <v>0</v>
      </c>
      <c r="J233" s="169"/>
      <c r="K233" s="170">
        <f>ROUND(E233*J233,2)</f>
        <v>0</v>
      </c>
      <c r="L233" s="170">
        <v>21</v>
      </c>
      <c r="M233" s="170">
        <f>G233*(1+L233/100)</f>
        <v>0</v>
      </c>
      <c r="N233" s="168">
        <v>0</v>
      </c>
      <c r="O233" s="168">
        <f>ROUND(E233*N233,2)</f>
        <v>0</v>
      </c>
      <c r="P233" s="168">
        <v>0</v>
      </c>
      <c r="Q233" s="168">
        <f>ROUND(E233*P233,2)</f>
        <v>0</v>
      </c>
      <c r="R233" s="170" t="s">
        <v>249</v>
      </c>
      <c r="S233" s="170" t="s">
        <v>181</v>
      </c>
      <c r="T233" s="171" t="s">
        <v>250</v>
      </c>
      <c r="U233" s="157">
        <v>0.06</v>
      </c>
      <c r="V233" s="157">
        <f>ROUND(E233*U233,2)</f>
        <v>9.76</v>
      </c>
      <c r="W233" s="157"/>
      <c r="X233" s="157" t="s">
        <v>227</v>
      </c>
      <c r="Y233" s="147"/>
      <c r="Z233" s="147"/>
      <c r="AA233" s="147"/>
      <c r="AB233" s="147"/>
      <c r="AC233" s="147"/>
      <c r="AD233" s="147"/>
      <c r="AE233" s="147"/>
      <c r="AF233" s="147"/>
      <c r="AG233" s="147" t="s">
        <v>228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54"/>
      <c r="B234" s="155"/>
      <c r="C234" s="252" t="s">
        <v>582</v>
      </c>
      <c r="D234" s="253"/>
      <c r="E234" s="253"/>
      <c r="F234" s="253"/>
      <c r="G234" s="253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47"/>
      <c r="Z234" s="147"/>
      <c r="AA234" s="147"/>
      <c r="AB234" s="147"/>
      <c r="AC234" s="147"/>
      <c r="AD234" s="147"/>
      <c r="AE234" s="147"/>
      <c r="AF234" s="147"/>
      <c r="AG234" s="147" t="s">
        <v>252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54"/>
      <c r="B235" s="155"/>
      <c r="C235" s="241"/>
      <c r="D235" s="242"/>
      <c r="E235" s="242"/>
      <c r="F235" s="242"/>
      <c r="G235" s="242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47"/>
      <c r="Z235" s="147"/>
      <c r="AA235" s="147"/>
      <c r="AB235" s="147"/>
      <c r="AC235" s="147"/>
      <c r="AD235" s="147"/>
      <c r="AE235" s="147"/>
      <c r="AF235" s="147"/>
      <c r="AG235" s="147" t="s">
        <v>187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">
      <c r="A236" s="165">
        <v>69</v>
      </c>
      <c r="B236" s="166" t="s">
        <v>583</v>
      </c>
      <c r="C236" s="175" t="s">
        <v>584</v>
      </c>
      <c r="D236" s="167" t="s">
        <v>336</v>
      </c>
      <c r="E236" s="168">
        <v>2</v>
      </c>
      <c r="F236" s="169"/>
      <c r="G236" s="170">
        <f>ROUND(E236*F236,2)</f>
        <v>0</v>
      </c>
      <c r="H236" s="169"/>
      <c r="I236" s="170">
        <f>ROUND(E236*H236,2)</f>
        <v>0</v>
      </c>
      <c r="J236" s="169"/>
      <c r="K236" s="170">
        <f>ROUND(E236*J236,2)</f>
        <v>0</v>
      </c>
      <c r="L236" s="170">
        <v>21</v>
      </c>
      <c r="M236" s="170">
        <f>G236*(1+L236/100)</f>
        <v>0</v>
      </c>
      <c r="N236" s="168">
        <v>0</v>
      </c>
      <c r="O236" s="168">
        <f>ROUND(E236*N236,2)</f>
        <v>0</v>
      </c>
      <c r="P236" s="168">
        <v>5.1999999999999998E-2</v>
      </c>
      <c r="Q236" s="168">
        <f>ROUND(E236*P236,2)</f>
        <v>0.1</v>
      </c>
      <c r="R236" s="170"/>
      <c r="S236" s="170" t="s">
        <v>215</v>
      </c>
      <c r="T236" s="171" t="s">
        <v>182</v>
      </c>
      <c r="U236" s="157">
        <v>0.495</v>
      </c>
      <c r="V236" s="157">
        <f>ROUND(E236*U236,2)</f>
        <v>0.99</v>
      </c>
      <c r="W236" s="157"/>
      <c r="X236" s="157" t="s">
        <v>227</v>
      </c>
      <c r="Y236" s="147"/>
      <c r="Z236" s="147"/>
      <c r="AA236" s="147"/>
      <c r="AB236" s="147"/>
      <c r="AC236" s="147"/>
      <c r="AD236" s="147"/>
      <c r="AE236" s="147"/>
      <c r="AF236" s="147"/>
      <c r="AG236" s="147" t="s">
        <v>228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54"/>
      <c r="B237" s="155"/>
      <c r="C237" s="181" t="s">
        <v>253</v>
      </c>
      <c r="D237" s="179"/>
      <c r="E237" s="180"/>
      <c r="F237" s="157"/>
      <c r="G237" s="157"/>
      <c r="H237" s="157"/>
      <c r="I237" s="157"/>
      <c r="J237" s="157"/>
      <c r="K237" s="157"/>
      <c r="L237" s="157"/>
      <c r="M237" s="157"/>
      <c r="N237" s="156"/>
      <c r="O237" s="156"/>
      <c r="P237" s="156"/>
      <c r="Q237" s="156"/>
      <c r="R237" s="157"/>
      <c r="S237" s="157"/>
      <c r="T237" s="157"/>
      <c r="U237" s="157"/>
      <c r="V237" s="157"/>
      <c r="W237" s="157"/>
      <c r="X237" s="157"/>
      <c r="Y237" s="147"/>
      <c r="Z237" s="147"/>
      <c r="AA237" s="147"/>
      <c r="AB237" s="147"/>
      <c r="AC237" s="147"/>
      <c r="AD237" s="147"/>
      <c r="AE237" s="147"/>
      <c r="AF237" s="147"/>
      <c r="AG237" s="147" t="s">
        <v>230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54"/>
      <c r="B238" s="155"/>
      <c r="C238" s="181" t="s">
        <v>104</v>
      </c>
      <c r="D238" s="179"/>
      <c r="E238" s="180">
        <v>2</v>
      </c>
      <c r="F238" s="157"/>
      <c r="G238" s="157"/>
      <c r="H238" s="157"/>
      <c r="I238" s="157"/>
      <c r="J238" s="157"/>
      <c r="K238" s="157"/>
      <c r="L238" s="157"/>
      <c r="M238" s="157"/>
      <c r="N238" s="156"/>
      <c r="O238" s="156"/>
      <c r="P238" s="156"/>
      <c r="Q238" s="156"/>
      <c r="R238" s="157"/>
      <c r="S238" s="157"/>
      <c r="T238" s="157"/>
      <c r="U238" s="157"/>
      <c r="V238" s="157"/>
      <c r="W238" s="157"/>
      <c r="X238" s="157"/>
      <c r="Y238" s="147"/>
      <c r="Z238" s="147"/>
      <c r="AA238" s="147"/>
      <c r="AB238" s="147"/>
      <c r="AC238" s="147"/>
      <c r="AD238" s="147"/>
      <c r="AE238" s="147"/>
      <c r="AF238" s="147"/>
      <c r="AG238" s="147" t="s">
        <v>230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54"/>
      <c r="B239" s="155"/>
      <c r="C239" s="241"/>
      <c r="D239" s="242"/>
      <c r="E239" s="242"/>
      <c r="F239" s="242"/>
      <c r="G239" s="242"/>
      <c r="H239" s="157"/>
      <c r="I239" s="157"/>
      <c r="J239" s="157"/>
      <c r="K239" s="157"/>
      <c r="L239" s="157"/>
      <c r="M239" s="157"/>
      <c r="N239" s="156"/>
      <c r="O239" s="156"/>
      <c r="P239" s="156"/>
      <c r="Q239" s="156"/>
      <c r="R239" s="157"/>
      <c r="S239" s="157"/>
      <c r="T239" s="157"/>
      <c r="U239" s="157"/>
      <c r="V239" s="157"/>
      <c r="W239" s="157"/>
      <c r="X239" s="157"/>
      <c r="Y239" s="147"/>
      <c r="Z239" s="147"/>
      <c r="AA239" s="147"/>
      <c r="AB239" s="147"/>
      <c r="AC239" s="147"/>
      <c r="AD239" s="147"/>
      <c r="AE239" s="147"/>
      <c r="AF239" s="147"/>
      <c r="AG239" s="147" t="s">
        <v>187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ht="22.5" outlineLevel="1" x14ac:dyDescent="0.2">
      <c r="A240" s="165">
        <v>70</v>
      </c>
      <c r="B240" s="166" t="s">
        <v>585</v>
      </c>
      <c r="C240" s="175" t="s">
        <v>586</v>
      </c>
      <c r="D240" s="167" t="s">
        <v>336</v>
      </c>
      <c r="E240" s="168">
        <v>3</v>
      </c>
      <c r="F240" s="169"/>
      <c r="G240" s="170">
        <f>ROUND(E240*F240,2)</f>
        <v>0</v>
      </c>
      <c r="H240" s="169"/>
      <c r="I240" s="170">
        <f>ROUND(E240*H240,2)</f>
        <v>0</v>
      </c>
      <c r="J240" s="169"/>
      <c r="K240" s="170">
        <f>ROUND(E240*J240,2)</f>
        <v>0</v>
      </c>
      <c r="L240" s="170">
        <v>21</v>
      </c>
      <c r="M240" s="170">
        <f>G240*(1+L240/100)</f>
        <v>0</v>
      </c>
      <c r="N240" s="168">
        <v>0</v>
      </c>
      <c r="O240" s="168">
        <f>ROUND(E240*N240,2)</f>
        <v>0</v>
      </c>
      <c r="P240" s="168">
        <v>5.1999999999999998E-2</v>
      </c>
      <c r="Q240" s="168">
        <f>ROUND(E240*P240,2)</f>
        <v>0.16</v>
      </c>
      <c r="R240" s="170"/>
      <c r="S240" s="170" t="s">
        <v>215</v>
      </c>
      <c r="T240" s="171" t="s">
        <v>182</v>
      </c>
      <c r="U240" s="157">
        <v>0.5</v>
      </c>
      <c r="V240" s="157">
        <f>ROUND(E240*U240,2)</f>
        <v>1.5</v>
      </c>
      <c r="W240" s="157"/>
      <c r="X240" s="157" t="s">
        <v>227</v>
      </c>
      <c r="Y240" s="147"/>
      <c r="Z240" s="147"/>
      <c r="AA240" s="147"/>
      <c r="AB240" s="147"/>
      <c r="AC240" s="147"/>
      <c r="AD240" s="147"/>
      <c r="AE240" s="147"/>
      <c r="AF240" s="147"/>
      <c r="AG240" s="147" t="s">
        <v>228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">
      <c r="A241" s="154"/>
      <c r="B241" s="155"/>
      <c r="C241" s="237"/>
      <c r="D241" s="238"/>
      <c r="E241" s="238"/>
      <c r="F241" s="238"/>
      <c r="G241" s="238"/>
      <c r="H241" s="157"/>
      <c r="I241" s="157"/>
      <c r="J241" s="157"/>
      <c r="K241" s="157"/>
      <c r="L241" s="157"/>
      <c r="M241" s="157"/>
      <c r="N241" s="156"/>
      <c r="O241" s="156"/>
      <c r="P241" s="156"/>
      <c r="Q241" s="156"/>
      <c r="R241" s="157"/>
      <c r="S241" s="157"/>
      <c r="T241" s="157"/>
      <c r="U241" s="157"/>
      <c r="V241" s="157"/>
      <c r="W241" s="157"/>
      <c r="X241" s="157"/>
      <c r="Y241" s="147"/>
      <c r="Z241" s="147"/>
      <c r="AA241" s="147"/>
      <c r="AB241" s="147"/>
      <c r="AC241" s="147"/>
      <c r="AD241" s="147"/>
      <c r="AE241" s="147"/>
      <c r="AF241" s="147"/>
      <c r="AG241" s="147" t="s">
        <v>187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">
      <c r="A242" s="165">
        <v>71</v>
      </c>
      <c r="B242" s="166" t="s">
        <v>587</v>
      </c>
      <c r="C242" s="175" t="s">
        <v>588</v>
      </c>
      <c r="D242" s="167" t="s">
        <v>336</v>
      </c>
      <c r="E242" s="168">
        <v>1</v>
      </c>
      <c r="F242" s="169"/>
      <c r="G242" s="170">
        <f>ROUND(E242*F242,2)</f>
        <v>0</v>
      </c>
      <c r="H242" s="169"/>
      <c r="I242" s="170">
        <f>ROUND(E242*H242,2)</f>
        <v>0</v>
      </c>
      <c r="J242" s="169"/>
      <c r="K242" s="170">
        <f>ROUND(E242*J242,2)</f>
        <v>0</v>
      </c>
      <c r="L242" s="170">
        <v>21</v>
      </c>
      <c r="M242" s="170">
        <f>G242*(1+L242/100)</f>
        <v>0</v>
      </c>
      <c r="N242" s="168">
        <v>0</v>
      </c>
      <c r="O242" s="168">
        <f>ROUND(E242*N242,2)</f>
        <v>0</v>
      </c>
      <c r="P242" s="168">
        <v>5.1999999999999998E-2</v>
      </c>
      <c r="Q242" s="168">
        <f>ROUND(E242*P242,2)</f>
        <v>0.05</v>
      </c>
      <c r="R242" s="170"/>
      <c r="S242" s="170" t="s">
        <v>215</v>
      </c>
      <c r="T242" s="171" t="s">
        <v>182</v>
      </c>
      <c r="U242" s="157">
        <v>0.5</v>
      </c>
      <c r="V242" s="157">
        <f>ROUND(E242*U242,2)</f>
        <v>0.5</v>
      </c>
      <c r="W242" s="157"/>
      <c r="X242" s="157" t="s">
        <v>227</v>
      </c>
      <c r="Y242" s="147"/>
      <c r="Z242" s="147"/>
      <c r="AA242" s="147"/>
      <c r="AB242" s="147"/>
      <c r="AC242" s="147"/>
      <c r="AD242" s="147"/>
      <c r="AE242" s="147"/>
      <c r="AF242" s="147"/>
      <c r="AG242" s="147" t="s">
        <v>228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54"/>
      <c r="B243" s="155"/>
      <c r="C243" s="237"/>
      <c r="D243" s="238"/>
      <c r="E243" s="238"/>
      <c r="F243" s="238"/>
      <c r="G243" s="238"/>
      <c r="H243" s="157"/>
      <c r="I243" s="157"/>
      <c r="J243" s="157"/>
      <c r="K243" s="157"/>
      <c r="L243" s="157"/>
      <c r="M243" s="157"/>
      <c r="N243" s="156"/>
      <c r="O243" s="156"/>
      <c r="P243" s="156"/>
      <c r="Q243" s="156"/>
      <c r="R243" s="157"/>
      <c r="S243" s="157"/>
      <c r="T243" s="157"/>
      <c r="U243" s="157"/>
      <c r="V243" s="157"/>
      <c r="W243" s="157"/>
      <c r="X243" s="157"/>
      <c r="Y243" s="147"/>
      <c r="Z243" s="147"/>
      <c r="AA243" s="147"/>
      <c r="AB243" s="147"/>
      <c r="AC243" s="147"/>
      <c r="AD243" s="147"/>
      <c r="AE243" s="147"/>
      <c r="AF243" s="147"/>
      <c r="AG243" s="147" t="s">
        <v>187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ht="22.5" outlineLevel="1" x14ac:dyDescent="0.2">
      <c r="A244" s="165">
        <v>72</v>
      </c>
      <c r="B244" s="166" t="s">
        <v>589</v>
      </c>
      <c r="C244" s="175" t="s">
        <v>1027</v>
      </c>
      <c r="D244" s="167" t="s">
        <v>286</v>
      </c>
      <c r="E244" s="168">
        <v>49</v>
      </c>
      <c r="F244" s="169"/>
      <c r="G244" s="170">
        <f>ROUND(E244*F244,2)</f>
        <v>0</v>
      </c>
      <c r="H244" s="169"/>
      <c r="I244" s="170">
        <f>ROUND(E244*H244,2)</f>
        <v>0</v>
      </c>
      <c r="J244" s="169"/>
      <c r="K244" s="170">
        <f>ROUND(E244*J244,2)</f>
        <v>0</v>
      </c>
      <c r="L244" s="170">
        <v>21</v>
      </c>
      <c r="M244" s="170">
        <f>G244*(1+L244/100)</f>
        <v>0</v>
      </c>
      <c r="N244" s="168">
        <v>0</v>
      </c>
      <c r="O244" s="168">
        <f>ROUND(E244*N244,2)</f>
        <v>0</v>
      </c>
      <c r="P244" s="168">
        <v>5.1999999999999998E-2</v>
      </c>
      <c r="Q244" s="168">
        <f>ROUND(E244*P244,2)</f>
        <v>2.5499999999999998</v>
      </c>
      <c r="R244" s="170"/>
      <c r="S244" s="170" t="s">
        <v>215</v>
      </c>
      <c r="T244" s="171" t="s">
        <v>182</v>
      </c>
      <c r="U244" s="157">
        <v>0.5</v>
      </c>
      <c r="V244" s="157">
        <f>ROUND(E244*U244,2)</f>
        <v>24.5</v>
      </c>
      <c r="W244" s="157"/>
      <c r="X244" s="157" t="s">
        <v>227</v>
      </c>
      <c r="Y244" s="147"/>
      <c r="Z244" s="147"/>
      <c r="AA244" s="147"/>
      <c r="AB244" s="147"/>
      <c r="AC244" s="147"/>
      <c r="AD244" s="147"/>
      <c r="AE244" s="147"/>
      <c r="AF244" s="147"/>
      <c r="AG244" s="147" t="s">
        <v>228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54"/>
      <c r="B245" s="155"/>
      <c r="C245" s="239" t="s">
        <v>590</v>
      </c>
      <c r="D245" s="240"/>
      <c r="E245" s="240"/>
      <c r="F245" s="240"/>
      <c r="G245" s="240"/>
      <c r="H245" s="157"/>
      <c r="I245" s="157"/>
      <c r="J245" s="157"/>
      <c r="K245" s="157"/>
      <c r="L245" s="157"/>
      <c r="M245" s="157"/>
      <c r="N245" s="156"/>
      <c r="O245" s="156"/>
      <c r="P245" s="156"/>
      <c r="Q245" s="156"/>
      <c r="R245" s="157"/>
      <c r="S245" s="157"/>
      <c r="T245" s="157"/>
      <c r="U245" s="157"/>
      <c r="V245" s="157"/>
      <c r="W245" s="157"/>
      <c r="X245" s="157"/>
      <c r="Y245" s="147"/>
      <c r="Z245" s="147"/>
      <c r="AA245" s="147"/>
      <c r="AB245" s="147"/>
      <c r="AC245" s="147"/>
      <c r="AD245" s="147"/>
      <c r="AE245" s="147"/>
      <c r="AF245" s="147"/>
      <c r="AG245" s="147" t="s">
        <v>186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72" t="str">
        <f>C245</f>
        <v>"Ztracené obruby z pásoviny 160/5, včetně kotvících roxorů z betonářské oceli žebírkované o průměru 10 mm, délky 250mm á 1m"</v>
      </c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54"/>
      <c r="B246" s="155"/>
      <c r="C246" s="241"/>
      <c r="D246" s="242"/>
      <c r="E246" s="242"/>
      <c r="F246" s="242"/>
      <c r="G246" s="242"/>
      <c r="H246" s="157"/>
      <c r="I246" s="157"/>
      <c r="J246" s="157"/>
      <c r="K246" s="157"/>
      <c r="L246" s="157"/>
      <c r="M246" s="157"/>
      <c r="N246" s="156"/>
      <c r="O246" s="156"/>
      <c r="P246" s="156"/>
      <c r="Q246" s="156"/>
      <c r="R246" s="157"/>
      <c r="S246" s="157"/>
      <c r="T246" s="157"/>
      <c r="U246" s="157"/>
      <c r="V246" s="157"/>
      <c r="W246" s="157"/>
      <c r="X246" s="157"/>
      <c r="Y246" s="147"/>
      <c r="Z246" s="147"/>
      <c r="AA246" s="147"/>
      <c r="AB246" s="147"/>
      <c r="AC246" s="147"/>
      <c r="AD246" s="147"/>
      <c r="AE246" s="147"/>
      <c r="AF246" s="147"/>
      <c r="AG246" s="147" t="s">
        <v>187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ht="22.5" outlineLevel="1" x14ac:dyDescent="0.2">
      <c r="A247" s="165">
        <v>73</v>
      </c>
      <c r="B247" s="166" t="s">
        <v>591</v>
      </c>
      <c r="C247" s="175" t="s">
        <v>592</v>
      </c>
      <c r="D247" s="167" t="s">
        <v>336</v>
      </c>
      <c r="E247" s="168">
        <v>1</v>
      </c>
      <c r="F247" s="169"/>
      <c r="G247" s="170">
        <f>ROUND(E247*F247,2)</f>
        <v>0</v>
      </c>
      <c r="H247" s="169"/>
      <c r="I247" s="170">
        <f>ROUND(E247*H247,2)</f>
        <v>0</v>
      </c>
      <c r="J247" s="169"/>
      <c r="K247" s="170">
        <f>ROUND(E247*J247,2)</f>
        <v>0</v>
      </c>
      <c r="L247" s="170">
        <v>21</v>
      </c>
      <c r="M247" s="170">
        <f>G247*(1+L247/100)</f>
        <v>0</v>
      </c>
      <c r="N247" s="168">
        <v>5.1000000000000004E-3</v>
      </c>
      <c r="O247" s="168">
        <f>ROUND(E247*N247,2)</f>
        <v>0.01</v>
      </c>
      <c r="P247" s="168">
        <v>0</v>
      </c>
      <c r="Q247" s="168">
        <f>ROUND(E247*P247,2)</f>
        <v>0</v>
      </c>
      <c r="R247" s="170" t="s">
        <v>424</v>
      </c>
      <c r="S247" s="170" t="s">
        <v>181</v>
      </c>
      <c r="T247" s="171" t="s">
        <v>250</v>
      </c>
      <c r="U247" s="157">
        <v>0</v>
      </c>
      <c r="V247" s="157">
        <f>ROUND(E247*U247,2)</f>
        <v>0</v>
      </c>
      <c r="W247" s="157"/>
      <c r="X247" s="157" t="s">
        <v>425</v>
      </c>
      <c r="Y247" s="147"/>
      <c r="Z247" s="147"/>
      <c r="AA247" s="147"/>
      <c r="AB247" s="147"/>
      <c r="AC247" s="147"/>
      <c r="AD247" s="147"/>
      <c r="AE247" s="147"/>
      <c r="AF247" s="147"/>
      <c r="AG247" s="147" t="s">
        <v>426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">
      <c r="A248" s="154"/>
      <c r="B248" s="155"/>
      <c r="C248" s="237"/>
      <c r="D248" s="238"/>
      <c r="E248" s="238"/>
      <c r="F248" s="238"/>
      <c r="G248" s="238"/>
      <c r="H248" s="157"/>
      <c r="I248" s="157"/>
      <c r="J248" s="157"/>
      <c r="K248" s="157"/>
      <c r="L248" s="157"/>
      <c r="M248" s="157"/>
      <c r="N248" s="156"/>
      <c r="O248" s="156"/>
      <c r="P248" s="156"/>
      <c r="Q248" s="156"/>
      <c r="R248" s="157"/>
      <c r="S248" s="157"/>
      <c r="T248" s="157"/>
      <c r="U248" s="157"/>
      <c r="V248" s="157"/>
      <c r="W248" s="157"/>
      <c r="X248" s="157"/>
      <c r="Y248" s="147"/>
      <c r="Z248" s="147"/>
      <c r="AA248" s="147"/>
      <c r="AB248" s="147"/>
      <c r="AC248" s="147"/>
      <c r="AD248" s="147"/>
      <c r="AE248" s="147"/>
      <c r="AF248" s="147"/>
      <c r="AG248" s="147" t="s">
        <v>187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65">
        <v>74</v>
      </c>
      <c r="B249" s="166" t="s">
        <v>593</v>
      </c>
      <c r="C249" s="175" t="s">
        <v>594</v>
      </c>
      <c r="D249" s="167" t="s">
        <v>336</v>
      </c>
      <c r="E249" s="168">
        <v>1</v>
      </c>
      <c r="F249" s="169"/>
      <c r="G249" s="170">
        <f>ROUND(E249*F249,2)</f>
        <v>0</v>
      </c>
      <c r="H249" s="169"/>
      <c r="I249" s="170">
        <f>ROUND(E249*H249,2)</f>
        <v>0</v>
      </c>
      <c r="J249" s="169"/>
      <c r="K249" s="170">
        <f>ROUND(E249*J249,2)</f>
        <v>0</v>
      </c>
      <c r="L249" s="170">
        <v>21</v>
      </c>
      <c r="M249" s="170">
        <f>G249*(1+L249/100)</f>
        <v>0</v>
      </c>
      <c r="N249" s="168">
        <v>0</v>
      </c>
      <c r="O249" s="168">
        <f>ROUND(E249*N249,2)</f>
        <v>0</v>
      </c>
      <c r="P249" s="168">
        <v>0</v>
      </c>
      <c r="Q249" s="168">
        <f>ROUND(E249*P249,2)</f>
        <v>0</v>
      </c>
      <c r="R249" s="170" t="s">
        <v>424</v>
      </c>
      <c r="S249" s="170" t="s">
        <v>181</v>
      </c>
      <c r="T249" s="171" t="s">
        <v>250</v>
      </c>
      <c r="U249" s="157">
        <v>0</v>
      </c>
      <c r="V249" s="157">
        <f>ROUND(E249*U249,2)</f>
        <v>0</v>
      </c>
      <c r="W249" s="157"/>
      <c r="X249" s="157" t="s">
        <v>425</v>
      </c>
      <c r="Y249" s="147"/>
      <c r="Z249" s="147"/>
      <c r="AA249" s="147"/>
      <c r="AB249" s="147"/>
      <c r="AC249" s="147"/>
      <c r="AD249" s="147"/>
      <c r="AE249" s="147"/>
      <c r="AF249" s="147"/>
      <c r="AG249" s="147" t="s">
        <v>426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54"/>
      <c r="B250" s="155"/>
      <c r="C250" s="237"/>
      <c r="D250" s="238"/>
      <c r="E250" s="238"/>
      <c r="F250" s="238"/>
      <c r="G250" s="238"/>
      <c r="H250" s="157"/>
      <c r="I250" s="157"/>
      <c r="J250" s="157"/>
      <c r="K250" s="157"/>
      <c r="L250" s="157"/>
      <c r="M250" s="157"/>
      <c r="N250" s="156"/>
      <c r="O250" s="156"/>
      <c r="P250" s="156"/>
      <c r="Q250" s="156"/>
      <c r="R250" s="157"/>
      <c r="S250" s="157"/>
      <c r="T250" s="157"/>
      <c r="U250" s="157"/>
      <c r="V250" s="157"/>
      <c r="W250" s="157"/>
      <c r="X250" s="157"/>
      <c r="Y250" s="147"/>
      <c r="Z250" s="147"/>
      <c r="AA250" s="147"/>
      <c r="AB250" s="147"/>
      <c r="AC250" s="147"/>
      <c r="AD250" s="147"/>
      <c r="AE250" s="147"/>
      <c r="AF250" s="147"/>
      <c r="AG250" s="147" t="s">
        <v>187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65">
        <v>75</v>
      </c>
      <c r="B251" s="166" t="s">
        <v>595</v>
      </c>
      <c r="C251" s="175" t="s">
        <v>596</v>
      </c>
      <c r="D251" s="167" t="s">
        <v>336</v>
      </c>
      <c r="E251" s="168">
        <v>1</v>
      </c>
      <c r="F251" s="169"/>
      <c r="G251" s="170">
        <f>ROUND(E251*F251,2)</f>
        <v>0</v>
      </c>
      <c r="H251" s="169"/>
      <c r="I251" s="170">
        <f>ROUND(E251*H251,2)</f>
        <v>0</v>
      </c>
      <c r="J251" s="169"/>
      <c r="K251" s="170">
        <f>ROUND(E251*J251,2)</f>
        <v>0</v>
      </c>
      <c r="L251" s="170">
        <v>21</v>
      </c>
      <c r="M251" s="170">
        <f>G251*(1+L251/100)</f>
        <v>0</v>
      </c>
      <c r="N251" s="168">
        <v>0</v>
      </c>
      <c r="O251" s="168">
        <f>ROUND(E251*N251,2)</f>
        <v>0</v>
      </c>
      <c r="P251" s="168">
        <v>0</v>
      </c>
      <c r="Q251" s="168">
        <f>ROUND(E251*P251,2)</f>
        <v>0</v>
      </c>
      <c r="R251" s="170" t="s">
        <v>424</v>
      </c>
      <c r="S251" s="170" t="s">
        <v>181</v>
      </c>
      <c r="T251" s="171" t="s">
        <v>250</v>
      </c>
      <c r="U251" s="157">
        <v>0</v>
      </c>
      <c r="V251" s="157">
        <f>ROUND(E251*U251,2)</f>
        <v>0</v>
      </c>
      <c r="W251" s="157"/>
      <c r="X251" s="157" t="s">
        <v>425</v>
      </c>
      <c r="Y251" s="147"/>
      <c r="Z251" s="147"/>
      <c r="AA251" s="147"/>
      <c r="AB251" s="147"/>
      <c r="AC251" s="147"/>
      <c r="AD251" s="147"/>
      <c r="AE251" s="147"/>
      <c r="AF251" s="147"/>
      <c r="AG251" s="147" t="s">
        <v>426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54"/>
      <c r="B252" s="155"/>
      <c r="C252" s="237"/>
      <c r="D252" s="238"/>
      <c r="E252" s="238"/>
      <c r="F252" s="238"/>
      <c r="G252" s="238"/>
      <c r="H252" s="157"/>
      <c r="I252" s="157"/>
      <c r="J252" s="157"/>
      <c r="K252" s="157"/>
      <c r="L252" s="157"/>
      <c r="M252" s="157"/>
      <c r="N252" s="156"/>
      <c r="O252" s="156"/>
      <c r="P252" s="156"/>
      <c r="Q252" s="156"/>
      <c r="R252" s="157"/>
      <c r="S252" s="157"/>
      <c r="T252" s="157"/>
      <c r="U252" s="157"/>
      <c r="V252" s="157"/>
      <c r="W252" s="157"/>
      <c r="X252" s="157"/>
      <c r="Y252" s="147"/>
      <c r="Z252" s="147"/>
      <c r="AA252" s="147"/>
      <c r="AB252" s="147"/>
      <c r="AC252" s="147"/>
      <c r="AD252" s="147"/>
      <c r="AE252" s="147"/>
      <c r="AF252" s="147"/>
      <c r="AG252" s="147" t="s">
        <v>187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ht="22.5" outlineLevel="1" x14ac:dyDescent="0.2">
      <c r="A253" s="165">
        <v>76</v>
      </c>
      <c r="B253" s="166" t="s">
        <v>597</v>
      </c>
      <c r="C253" s="175" t="s">
        <v>598</v>
      </c>
      <c r="D253" s="167" t="s">
        <v>336</v>
      </c>
      <c r="E253" s="168">
        <v>207.05</v>
      </c>
      <c r="F253" s="169"/>
      <c r="G253" s="170">
        <f>ROUND(E253*F253,2)</f>
        <v>0</v>
      </c>
      <c r="H253" s="169"/>
      <c r="I253" s="170">
        <f>ROUND(E253*H253,2)</f>
        <v>0</v>
      </c>
      <c r="J253" s="169"/>
      <c r="K253" s="170">
        <f>ROUND(E253*J253,2)</f>
        <v>0</v>
      </c>
      <c r="L253" s="170">
        <v>21</v>
      </c>
      <c r="M253" s="170">
        <f>G253*(1+L253/100)</f>
        <v>0</v>
      </c>
      <c r="N253" s="168">
        <v>0.06</v>
      </c>
      <c r="O253" s="168">
        <f>ROUND(E253*N253,2)</f>
        <v>12.42</v>
      </c>
      <c r="P253" s="168">
        <v>0</v>
      </c>
      <c r="Q253" s="168">
        <f>ROUND(E253*P253,2)</f>
        <v>0</v>
      </c>
      <c r="R253" s="170" t="s">
        <v>424</v>
      </c>
      <c r="S253" s="170" t="s">
        <v>181</v>
      </c>
      <c r="T253" s="171" t="s">
        <v>250</v>
      </c>
      <c r="U253" s="157">
        <v>0</v>
      </c>
      <c r="V253" s="157">
        <f>ROUND(E253*U253,2)</f>
        <v>0</v>
      </c>
      <c r="W253" s="157"/>
      <c r="X253" s="157" t="s">
        <v>425</v>
      </c>
      <c r="Y253" s="147"/>
      <c r="Z253" s="147"/>
      <c r="AA253" s="147"/>
      <c r="AB253" s="147"/>
      <c r="AC253" s="147"/>
      <c r="AD253" s="147"/>
      <c r="AE253" s="147"/>
      <c r="AF253" s="147"/>
      <c r="AG253" s="147" t="s">
        <v>426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54"/>
      <c r="B254" s="155"/>
      <c r="C254" s="181" t="s">
        <v>599</v>
      </c>
      <c r="D254" s="179"/>
      <c r="E254" s="180">
        <v>207.05</v>
      </c>
      <c r="F254" s="157"/>
      <c r="G254" s="157"/>
      <c r="H254" s="157"/>
      <c r="I254" s="157"/>
      <c r="J254" s="157"/>
      <c r="K254" s="157"/>
      <c r="L254" s="157"/>
      <c r="M254" s="157"/>
      <c r="N254" s="156"/>
      <c r="O254" s="156"/>
      <c r="P254" s="156"/>
      <c r="Q254" s="156"/>
      <c r="R254" s="157"/>
      <c r="S254" s="157"/>
      <c r="T254" s="157"/>
      <c r="U254" s="157"/>
      <c r="V254" s="157"/>
      <c r="W254" s="157"/>
      <c r="X254" s="157"/>
      <c r="Y254" s="147"/>
      <c r="Z254" s="147"/>
      <c r="AA254" s="147"/>
      <c r="AB254" s="147"/>
      <c r="AC254" s="147"/>
      <c r="AD254" s="147"/>
      <c r="AE254" s="147"/>
      <c r="AF254" s="147"/>
      <c r="AG254" s="147" t="s">
        <v>230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">
      <c r="A255" s="154"/>
      <c r="B255" s="155"/>
      <c r="C255" s="241"/>
      <c r="D255" s="242"/>
      <c r="E255" s="242"/>
      <c r="F255" s="242"/>
      <c r="G255" s="242"/>
      <c r="H255" s="157"/>
      <c r="I255" s="157"/>
      <c r="J255" s="157"/>
      <c r="K255" s="157"/>
      <c r="L255" s="157"/>
      <c r="M255" s="157"/>
      <c r="N255" s="156"/>
      <c r="O255" s="156"/>
      <c r="P255" s="156"/>
      <c r="Q255" s="156"/>
      <c r="R255" s="157"/>
      <c r="S255" s="157"/>
      <c r="T255" s="157"/>
      <c r="U255" s="157"/>
      <c r="V255" s="157"/>
      <c r="W255" s="157"/>
      <c r="X255" s="157"/>
      <c r="Y255" s="147"/>
      <c r="Z255" s="147"/>
      <c r="AA255" s="147"/>
      <c r="AB255" s="147"/>
      <c r="AC255" s="147"/>
      <c r="AD255" s="147"/>
      <c r="AE255" s="147"/>
      <c r="AF255" s="147"/>
      <c r="AG255" s="147" t="s">
        <v>187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">
      <c r="A256" s="165">
        <v>77</v>
      </c>
      <c r="B256" s="166" t="s">
        <v>600</v>
      </c>
      <c r="C256" s="175" t="s">
        <v>601</v>
      </c>
      <c r="D256" s="167" t="s">
        <v>336</v>
      </c>
      <c r="E256" s="168">
        <v>71.709999999999994</v>
      </c>
      <c r="F256" s="169"/>
      <c r="G256" s="170">
        <f>ROUND(E256*F256,2)</f>
        <v>0</v>
      </c>
      <c r="H256" s="169"/>
      <c r="I256" s="170">
        <f>ROUND(E256*H256,2)</f>
        <v>0</v>
      </c>
      <c r="J256" s="169"/>
      <c r="K256" s="170">
        <f>ROUND(E256*J256,2)</f>
        <v>0</v>
      </c>
      <c r="L256" s="170">
        <v>21</v>
      </c>
      <c r="M256" s="170">
        <f>G256*(1+L256/100)</f>
        <v>0</v>
      </c>
      <c r="N256" s="168">
        <v>8.2100000000000006E-2</v>
      </c>
      <c r="O256" s="168">
        <f>ROUND(E256*N256,2)</f>
        <v>5.89</v>
      </c>
      <c r="P256" s="168">
        <v>0</v>
      </c>
      <c r="Q256" s="168">
        <f>ROUND(E256*P256,2)</f>
        <v>0</v>
      </c>
      <c r="R256" s="170" t="s">
        <v>424</v>
      </c>
      <c r="S256" s="170" t="s">
        <v>181</v>
      </c>
      <c r="T256" s="171" t="s">
        <v>250</v>
      </c>
      <c r="U256" s="157">
        <v>0</v>
      </c>
      <c r="V256" s="157">
        <f>ROUND(E256*U256,2)</f>
        <v>0</v>
      </c>
      <c r="W256" s="157"/>
      <c r="X256" s="157" t="s">
        <v>425</v>
      </c>
      <c r="Y256" s="147"/>
      <c r="Z256" s="147"/>
      <c r="AA256" s="147"/>
      <c r="AB256" s="147"/>
      <c r="AC256" s="147"/>
      <c r="AD256" s="147"/>
      <c r="AE256" s="147"/>
      <c r="AF256" s="147"/>
      <c r="AG256" s="147" t="s">
        <v>426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">
      <c r="A257" s="154"/>
      <c r="B257" s="155"/>
      <c r="C257" s="181" t="s">
        <v>602</v>
      </c>
      <c r="D257" s="179"/>
      <c r="E257" s="180">
        <v>71.709999999999994</v>
      </c>
      <c r="F257" s="157"/>
      <c r="G257" s="157"/>
      <c r="H257" s="157"/>
      <c r="I257" s="157"/>
      <c r="J257" s="157"/>
      <c r="K257" s="157"/>
      <c r="L257" s="157"/>
      <c r="M257" s="157"/>
      <c r="N257" s="156"/>
      <c r="O257" s="156"/>
      <c r="P257" s="156"/>
      <c r="Q257" s="156"/>
      <c r="R257" s="157"/>
      <c r="S257" s="157"/>
      <c r="T257" s="157"/>
      <c r="U257" s="157"/>
      <c r="V257" s="157"/>
      <c r="W257" s="157"/>
      <c r="X257" s="157"/>
      <c r="Y257" s="147"/>
      <c r="Z257" s="147"/>
      <c r="AA257" s="147"/>
      <c r="AB257" s="147"/>
      <c r="AC257" s="147"/>
      <c r="AD257" s="147"/>
      <c r="AE257" s="147"/>
      <c r="AF257" s="147"/>
      <c r="AG257" s="147" t="s">
        <v>230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">
      <c r="A258" s="154"/>
      <c r="B258" s="155"/>
      <c r="C258" s="241"/>
      <c r="D258" s="242"/>
      <c r="E258" s="242"/>
      <c r="F258" s="242"/>
      <c r="G258" s="242"/>
      <c r="H258" s="157"/>
      <c r="I258" s="157"/>
      <c r="J258" s="157"/>
      <c r="K258" s="157"/>
      <c r="L258" s="157"/>
      <c r="M258" s="157"/>
      <c r="N258" s="156"/>
      <c r="O258" s="156"/>
      <c r="P258" s="156"/>
      <c r="Q258" s="156"/>
      <c r="R258" s="157"/>
      <c r="S258" s="157"/>
      <c r="T258" s="157"/>
      <c r="U258" s="157"/>
      <c r="V258" s="157"/>
      <c r="W258" s="157"/>
      <c r="X258" s="157"/>
      <c r="Y258" s="147"/>
      <c r="Z258" s="147"/>
      <c r="AA258" s="147"/>
      <c r="AB258" s="147"/>
      <c r="AC258" s="147"/>
      <c r="AD258" s="147"/>
      <c r="AE258" s="147"/>
      <c r="AF258" s="147"/>
      <c r="AG258" s="147" t="s">
        <v>187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ht="22.5" outlineLevel="1" x14ac:dyDescent="0.2">
      <c r="A259" s="165">
        <v>78</v>
      </c>
      <c r="B259" s="166" t="s">
        <v>603</v>
      </c>
      <c r="C259" s="175" t="s">
        <v>604</v>
      </c>
      <c r="D259" s="167" t="s">
        <v>336</v>
      </c>
      <c r="E259" s="168">
        <v>87.87</v>
      </c>
      <c r="F259" s="169"/>
      <c r="G259" s="170">
        <f>ROUND(E259*F259,2)</f>
        <v>0</v>
      </c>
      <c r="H259" s="169"/>
      <c r="I259" s="170">
        <f>ROUND(E259*H259,2)</f>
        <v>0</v>
      </c>
      <c r="J259" s="169"/>
      <c r="K259" s="170">
        <f>ROUND(E259*J259,2)</f>
        <v>0</v>
      </c>
      <c r="L259" s="170">
        <v>21</v>
      </c>
      <c r="M259" s="170">
        <f>G259*(1+L259/100)</f>
        <v>0</v>
      </c>
      <c r="N259" s="168">
        <v>4.8300000000000003E-2</v>
      </c>
      <c r="O259" s="168">
        <f>ROUND(E259*N259,2)</f>
        <v>4.24</v>
      </c>
      <c r="P259" s="168">
        <v>0</v>
      </c>
      <c r="Q259" s="168">
        <f>ROUND(E259*P259,2)</f>
        <v>0</v>
      </c>
      <c r="R259" s="170" t="s">
        <v>424</v>
      </c>
      <c r="S259" s="170" t="s">
        <v>181</v>
      </c>
      <c r="T259" s="171" t="s">
        <v>250</v>
      </c>
      <c r="U259" s="157">
        <v>0</v>
      </c>
      <c r="V259" s="157">
        <f>ROUND(E259*U259,2)</f>
        <v>0</v>
      </c>
      <c r="W259" s="157"/>
      <c r="X259" s="157" t="s">
        <v>425</v>
      </c>
      <c r="Y259" s="147"/>
      <c r="Z259" s="147"/>
      <c r="AA259" s="147"/>
      <c r="AB259" s="147"/>
      <c r="AC259" s="147"/>
      <c r="AD259" s="147"/>
      <c r="AE259" s="147"/>
      <c r="AF259" s="147"/>
      <c r="AG259" s="147" t="s">
        <v>426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">
      <c r="A260" s="154"/>
      <c r="B260" s="155"/>
      <c r="C260" s="181" t="s">
        <v>605</v>
      </c>
      <c r="D260" s="179"/>
      <c r="E260" s="180">
        <v>87.87</v>
      </c>
      <c r="F260" s="157"/>
      <c r="G260" s="157"/>
      <c r="H260" s="157"/>
      <c r="I260" s="157"/>
      <c r="J260" s="157"/>
      <c r="K260" s="157"/>
      <c r="L260" s="157"/>
      <c r="M260" s="157"/>
      <c r="N260" s="156"/>
      <c r="O260" s="156"/>
      <c r="P260" s="156"/>
      <c r="Q260" s="156"/>
      <c r="R260" s="157"/>
      <c r="S260" s="157"/>
      <c r="T260" s="157"/>
      <c r="U260" s="157"/>
      <c r="V260" s="157"/>
      <c r="W260" s="157"/>
      <c r="X260" s="157"/>
      <c r="Y260" s="147"/>
      <c r="Z260" s="147"/>
      <c r="AA260" s="147"/>
      <c r="AB260" s="147"/>
      <c r="AC260" s="147"/>
      <c r="AD260" s="147"/>
      <c r="AE260" s="147"/>
      <c r="AF260" s="147"/>
      <c r="AG260" s="147" t="s">
        <v>230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">
      <c r="A261" s="154"/>
      <c r="B261" s="155"/>
      <c r="C261" s="241"/>
      <c r="D261" s="242"/>
      <c r="E261" s="242"/>
      <c r="F261" s="242"/>
      <c r="G261" s="242"/>
      <c r="H261" s="157"/>
      <c r="I261" s="157"/>
      <c r="J261" s="157"/>
      <c r="K261" s="157"/>
      <c r="L261" s="157"/>
      <c r="M261" s="157"/>
      <c r="N261" s="156"/>
      <c r="O261" s="156"/>
      <c r="P261" s="156"/>
      <c r="Q261" s="156"/>
      <c r="R261" s="157"/>
      <c r="S261" s="157"/>
      <c r="T261" s="157"/>
      <c r="U261" s="157"/>
      <c r="V261" s="157"/>
      <c r="W261" s="157"/>
      <c r="X261" s="157"/>
      <c r="Y261" s="147"/>
      <c r="Z261" s="147"/>
      <c r="AA261" s="147"/>
      <c r="AB261" s="147"/>
      <c r="AC261" s="147"/>
      <c r="AD261" s="147"/>
      <c r="AE261" s="147"/>
      <c r="AF261" s="147"/>
      <c r="AG261" s="147" t="s">
        <v>187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ht="22.5" outlineLevel="1" x14ac:dyDescent="0.2">
      <c r="A262" s="165">
        <v>79</v>
      </c>
      <c r="B262" s="166" t="s">
        <v>606</v>
      </c>
      <c r="C262" s="175" t="s">
        <v>607</v>
      </c>
      <c r="D262" s="167" t="s">
        <v>336</v>
      </c>
      <c r="E262" s="168">
        <v>2.02</v>
      </c>
      <c r="F262" s="169"/>
      <c r="G262" s="170">
        <f>ROUND(E262*F262,2)</f>
        <v>0</v>
      </c>
      <c r="H262" s="169"/>
      <c r="I262" s="170">
        <f>ROUND(E262*H262,2)</f>
        <v>0</v>
      </c>
      <c r="J262" s="169"/>
      <c r="K262" s="170">
        <f>ROUND(E262*J262,2)</f>
        <v>0</v>
      </c>
      <c r="L262" s="170">
        <v>21</v>
      </c>
      <c r="M262" s="170">
        <f>G262*(1+L262/100)</f>
        <v>0</v>
      </c>
      <c r="N262" s="168">
        <v>6.7000000000000004E-2</v>
      </c>
      <c r="O262" s="168">
        <f>ROUND(E262*N262,2)</f>
        <v>0.14000000000000001</v>
      </c>
      <c r="P262" s="168">
        <v>0</v>
      </c>
      <c r="Q262" s="168">
        <f>ROUND(E262*P262,2)</f>
        <v>0</v>
      </c>
      <c r="R262" s="170" t="s">
        <v>424</v>
      </c>
      <c r="S262" s="170" t="s">
        <v>181</v>
      </c>
      <c r="T262" s="171" t="s">
        <v>250</v>
      </c>
      <c r="U262" s="157">
        <v>0</v>
      </c>
      <c r="V262" s="157">
        <f>ROUND(E262*U262,2)</f>
        <v>0</v>
      </c>
      <c r="W262" s="157"/>
      <c r="X262" s="157" t="s">
        <v>425</v>
      </c>
      <c r="Y262" s="147"/>
      <c r="Z262" s="147"/>
      <c r="AA262" s="147"/>
      <c r="AB262" s="147"/>
      <c r="AC262" s="147"/>
      <c r="AD262" s="147"/>
      <c r="AE262" s="147"/>
      <c r="AF262" s="147"/>
      <c r="AG262" s="147" t="s">
        <v>426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54"/>
      <c r="B263" s="155"/>
      <c r="C263" s="181" t="s">
        <v>608</v>
      </c>
      <c r="D263" s="179"/>
      <c r="E263" s="180">
        <v>2.02</v>
      </c>
      <c r="F263" s="157"/>
      <c r="G263" s="157"/>
      <c r="H263" s="157"/>
      <c r="I263" s="157"/>
      <c r="J263" s="157"/>
      <c r="K263" s="157"/>
      <c r="L263" s="157"/>
      <c r="M263" s="157"/>
      <c r="N263" s="156"/>
      <c r="O263" s="156"/>
      <c r="P263" s="156"/>
      <c r="Q263" s="156"/>
      <c r="R263" s="157"/>
      <c r="S263" s="157"/>
      <c r="T263" s="157"/>
      <c r="U263" s="157"/>
      <c r="V263" s="157"/>
      <c r="W263" s="157"/>
      <c r="X263" s="157"/>
      <c r="Y263" s="147"/>
      <c r="Z263" s="147"/>
      <c r="AA263" s="147"/>
      <c r="AB263" s="147"/>
      <c r="AC263" s="147"/>
      <c r="AD263" s="147"/>
      <c r="AE263" s="147"/>
      <c r="AF263" s="147"/>
      <c r="AG263" s="147" t="s">
        <v>230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">
      <c r="A264" s="154"/>
      <c r="B264" s="155"/>
      <c r="C264" s="241"/>
      <c r="D264" s="242"/>
      <c r="E264" s="242"/>
      <c r="F264" s="242"/>
      <c r="G264" s="242"/>
      <c r="H264" s="157"/>
      <c r="I264" s="157"/>
      <c r="J264" s="157"/>
      <c r="K264" s="157"/>
      <c r="L264" s="157"/>
      <c r="M264" s="157"/>
      <c r="N264" s="156"/>
      <c r="O264" s="156"/>
      <c r="P264" s="156"/>
      <c r="Q264" s="156"/>
      <c r="R264" s="157"/>
      <c r="S264" s="157"/>
      <c r="T264" s="157"/>
      <c r="U264" s="157"/>
      <c r="V264" s="157"/>
      <c r="W264" s="157"/>
      <c r="X264" s="157"/>
      <c r="Y264" s="147"/>
      <c r="Z264" s="147"/>
      <c r="AA264" s="147"/>
      <c r="AB264" s="147"/>
      <c r="AC264" s="147"/>
      <c r="AD264" s="147"/>
      <c r="AE264" s="147"/>
      <c r="AF264" s="147"/>
      <c r="AG264" s="147" t="s">
        <v>187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ht="22.5" outlineLevel="1" x14ac:dyDescent="0.2">
      <c r="A265" s="165">
        <v>80</v>
      </c>
      <c r="B265" s="166" t="s">
        <v>609</v>
      </c>
      <c r="C265" s="175" t="s">
        <v>610</v>
      </c>
      <c r="D265" s="167" t="s">
        <v>336</v>
      </c>
      <c r="E265" s="168">
        <v>3.03</v>
      </c>
      <c r="F265" s="169"/>
      <c r="G265" s="170">
        <f>ROUND(E265*F265,2)</f>
        <v>0</v>
      </c>
      <c r="H265" s="169"/>
      <c r="I265" s="170">
        <f>ROUND(E265*H265,2)</f>
        <v>0</v>
      </c>
      <c r="J265" s="169"/>
      <c r="K265" s="170">
        <f>ROUND(E265*J265,2)</f>
        <v>0</v>
      </c>
      <c r="L265" s="170">
        <v>21</v>
      </c>
      <c r="M265" s="170">
        <f>G265*(1+L265/100)</f>
        <v>0</v>
      </c>
      <c r="N265" s="168">
        <v>6.7000000000000004E-2</v>
      </c>
      <c r="O265" s="168">
        <f>ROUND(E265*N265,2)</f>
        <v>0.2</v>
      </c>
      <c r="P265" s="168">
        <v>0</v>
      </c>
      <c r="Q265" s="168">
        <f>ROUND(E265*P265,2)</f>
        <v>0</v>
      </c>
      <c r="R265" s="170" t="s">
        <v>424</v>
      </c>
      <c r="S265" s="170" t="s">
        <v>181</v>
      </c>
      <c r="T265" s="171" t="s">
        <v>250</v>
      </c>
      <c r="U265" s="157">
        <v>0</v>
      </c>
      <c r="V265" s="157">
        <f>ROUND(E265*U265,2)</f>
        <v>0</v>
      </c>
      <c r="W265" s="157"/>
      <c r="X265" s="157" t="s">
        <v>425</v>
      </c>
      <c r="Y265" s="147"/>
      <c r="Z265" s="147"/>
      <c r="AA265" s="147"/>
      <c r="AB265" s="147"/>
      <c r="AC265" s="147"/>
      <c r="AD265" s="147"/>
      <c r="AE265" s="147"/>
      <c r="AF265" s="147"/>
      <c r="AG265" s="147" t="s">
        <v>426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">
      <c r="A266" s="154"/>
      <c r="B266" s="155"/>
      <c r="C266" s="181" t="s">
        <v>611</v>
      </c>
      <c r="D266" s="179"/>
      <c r="E266" s="180">
        <v>3.03</v>
      </c>
      <c r="F266" s="157"/>
      <c r="G266" s="157"/>
      <c r="H266" s="157"/>
      <c r="I266" s="157"/>
      <c r="J266" s="157"/>
      <c r="K266" s="157"/>
      <c r="L266" s="157"/>
      <c r="M266" s="157"/>
      <c r="N266" s="156"/>
      <c r="O266" s="156"/>
      <c r="P266" s="156"/>
      <c r="Q266" s="156"/>
      <c r="R266" s="157"/>
      <c r="S266" s="157"/>
      <c r="T266" s="157"/>
      <c r="U266" s="157"/>
      <c r="V266" s="157"/>
      <c r="W266" s="157"/>
      <c r="X266" s="157"/>
      <c r="Y266" s="147"/>
      <c r="Z266" s="147"/>
      <c r="AA266" s="147"/>
      <c r="AB266" s="147"/>
      <c r="AC266" s="147"/>
      <c r="AD266" s="147"/>
      <c r="AE266" s="147"/>
      <c r="AF266" s="147"/>
      <c r="AG266" s="147" t="s">
        <v>230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54"/>
      <c r="B267" s="155"/>
      <c r="C267" s="241"/>
      <c r="D267" s="242"/>
      <c r="E267" s="242"/>
      <c r="F267" s="242"/>
      <c r="G267" s="242"/>
      <c r="H267" s="157"/>
      <c r="I267" s="157"/>
      <c r="J267" s="157"/>
      <c r="K267" s="157"/>
      <c r="L267" s="157"/>
      <c r="M267" s="157"/>
      <c r="N267" s="156"/>
      <c r="O267" s="156"/>
      <c r="P267" s="156"/>
      <c r="Q267" s="156"/>
      <c r="R267" s="157"/>
      <c r="S267" s="157"/>
      <c r="T267" s="157"/>
      <c r="U267" s="157"/>
      <c r="V267" s="157"/>
      <c r="W267" s="157"/>
      <c r="X267" s="157"/>
      <c r="Y267" s="147"/>
      <c r="Z267" s="147"/>
      <c r="AA267" s="147"/>
      <c r="AB267" s="147"/>
      <c r="AC267" s="147"/>
      <c r="AD267" s="147"/>
      <c r="AE267" s="147"/>
      <c r="AF267" s="147"/>
      <c r="AG267" s="147" t="s">
        <v>187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ht="22.5" outlineLevel="1" x14ac:dyDescent="0.2">
      <c r="A268" s="165">
        <v>81</v>
      </c>
      <c r="B268" s="166" t="s">
        <v>612</v>
      </c>
      <c r="C268" s="175" t="s">
        <v>613</v>
      </c>
      <c r="D268" s="167" t="s">
        <v>336</v>
      </c>
      <c r="E268" s="168">
        <v>4.04</v>
      </c>
      <c r="F268" s="169"/>
      <c r="G268" s="170">
        <f>ROUND(E268*F268,2)</f>
        <v>0</v>
      </c>
      <c r="H268" s="169"/>
      <c r="I268" s="170">
        <f>ROUND(E268*H268,2)</f>
        <v>0</v>
      </c>
      <c r="J268" s="169"/>
      <c r="K268" s="170">
        <f>ROUND(E268*J268,2)</f>
        <v>0</v>
      </c>
      <c r="L268" s="170">
        <v>21</v>
      </c>
      <c r="M268" s="170">
        <f>G268*(1+L268/100)</f>
        <v>0</v>
      </c>
      <c r="N268" s="168">
        <v>5.5E-2</v>
      </c>
      <c r="O268" s="168">
        <f>ROUND(E268*N268,2)</f>
        <v>0.22</v>
      </c>
      <c r="P268" s="168">
        <v>0</v>
      </c>
      <c r="Q268" s="168">
        <f>ROUND(E268*P268,2)</f>
        <v>0</v>
      </c>
      <c r="R268" s="170" t="s">
        <v>424</v>
      </c>
      <c r="S268" s="170" t="s">
        <v>181</v>
      </c>
      <c r="T268" s="171" t="s">
        <v>250</v>
      </c>
      <c r="U268" s="157">
        <v>0</v>
      </c>
      <c r="V268" s="157">
        <f>ROUND(E268*U268,2)</f>
        <v>0</v>
      </c>
      <c r="W268" s="157"/>
      <c r="X268" s="157" t="s">
        <v>425</v>
      </c>
      <c r="Y268" s="147"/>
      <c r="Z268" s="147"/>
      <c r="AA268" s="147"/>
      <c r="AB268" s="147"/>
      <c r="AC268" s="147"/>
      <c r="AD268" s="147"/>
      <c r="AE268" s="147"/>
      <c r="AF268" s="147"/>
      <c r="AG268" s="147" t="s">
        <v>426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">
      <c r="A269" s="154"/>
      <c r="B269" s="155"/>
      <c r="C269" s="181" t="s">
        <v>614</v>
      </c>
      <c r="D269" s="179"/>
      <c r="E269" s="180">
        <v>4.04</v>
      </c>
      <c r="F269" s="157"/>
      <c r="G269" s="157"/>
      <c r="H269" s="157"/>
      <c r="I269" s="157"/>
      <c r="J269" s="157"/>
      <c r="K269" s="157"/>
      <c r="L269" s="157"/>
      <c r="M269" s="157"/>
      <c r="N269" s="156"/>
      <c r="O269" s="156"/>
      <c r="P269" s="156"/>
      <c r="Q269" s="156"/>
      <c r="R269" s="157"/>
      <c r="S269" s="157"/>
      <c r="T269" s="157"/>
      <c r="U269" s="157"/>
      <c r="V269" s="157"/>
      <c r="W269" s="157"/>
      <c r="X269" s="157"/>
      <c r="Y269" s="147"/>
      <c r="Z269" s="147"/>
      <c r="AA269" s="147"/>
      <c r="AB269" s="147"/>
      <c r="AC269" s="147"/>
      <c r="AD269" s="147"/>
      <c r="AE269" s="147"/>
      <c r="AF269" s="147"/>
      <c r="AG269" s="147" t="s">
        <v>230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">
      <c r="A270" s="154"/>
      <c r="B270" s="155"/>
      <c r="C270" s="241"/>
      <c r="D270" s="242"/>
      <c r="E270" s="242"/>
      <c r="F270" s="242"/>
      <c r="G270" s="242"/>
      <c r="H270" s="157"/>
      <c r="I270" s="157"/>
      <c r="J270" s="157"/>
      <c r="K270" s="157"/>
      <c r="L270" s="157"/>
      <c r="M270" s="157"/>
      <c r="N270" s="156"/>
      <c r="O270" s="156"/>
      <c r="P270" s="156"/>
      <c r="Q270" s="156"/>
      <c r="R270" s="157"/>
      <c r="S270" s="157"/>
      <c r="T270" s="157"/>
      <c r="U270" s="157"/>
      <c r="V270" s="157"/>
      <c r="W270" s="157"/>
      <c r="X270" s="157"/>
      <c r="Y270" s="147"/>
      <c r="Z270" s="147"/>
      <c r="AA270" s="147"/>
      <c r="AB270" s="147"/>
      <c r="AC270" s="147"/>
      <c r="AD270" s="147"/>
      <c r="AE270" s="147"/>
      <c r="AF270" s="147"/>
      <c r="AG270" s="147" t="s">
        <v>187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ht="22.5" outlineLevel="1" x14ac:dyDescent="0.2">
      <c r="A271" s="165">
        <v>82</v>
      </c>
      <c r="B271" s="166" t="s">
        <v>615</v>
      </c>
      <c r="C271" s="175" t="s">
        <v>616</v>
      </c>
      <c r="D271" s="167" t="s">
        <v>336</v>
      </c>
      <c r="E271" s="168">
        <v>2.02</v>
      </c>
      <c r="F271" s="169"/>
      <c r="G271" s="170">
        <f>ROUND(E271*F271,2)</f>
        <v>0</v>
      </c>
      <c r="H271" s="169"/>
      <c r="I271" s="170">
        <f>ROUND(E271*H271,2)</f>
        <v>0</v>
      </c>
      <c r="J271" s="169"/>
      <c r="K271" s="170">
        <f>ROUND(E271*J271,2)</f>
        <v>0</v>
      </c>
      <c r="L271" s="170">
        <v>21</v>
      </c>
      <c r="M271" s="170">
        <f>G271*(1+L271/100)</f>
        <v>0</v>
      </c>
      <c r="N271" s="168">
        <v>5.8999999999999997E-2</v>
      </c>
      <c r="O271" s="168">
        <f>ROUND(E271*N271,2)</f>
        <v>0.12</v>
      </c>
      <c r="P271" s="168">
        <v>0</v>
      </c>
      <c r="Q271" s="168">
        <f>ROUND(E271*P271,2)</f>
        <v>0</v>
      </c>
      <c r="R271" s="170" t="s">
        <v>424</v>
      </c>
      <c r="S271" s="170" t="s">
        <v>181</v>
      </c>
      <c r="T271" s="171" t="s">
        <v>250</v>
      </c>
      <c r="U271" s="157">
        <v>0</v>
      </c>
      <c r="V271" s="157">
        <f>ROUND(E271*U271,2)</f>
        <v>0</v>
      </c>
      <c r="W271" s="157"/>
      <c r="X271" s="157" t="s">
        <v>425</v>
      </c>
      <c r="Y271" s="147"/>
      <c r="Z271" s="147"/>
      <c r="AA271" s="147"/>
      <c r="AB271" s="147"/>
      <c r="AC271" s="147"/>
      <c r="AD271" s="147"/>
      <c r="AE271" s="147"/>
      <c r="AF271" s="147"/>
      <c r="AG271" s="147" t="s">
        <v>426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">
      <c r="A272" s="154"/>
      <c r="B272" s="155"/>
      <c r="C272" s="181" t="s">
        <v>608</v>
      </c>
      <c r="D272" s="179"/>
      <c r="E272" s="180">
        <v>2.02</v>
      </c>
      <c r="F272" s="157"/>
      <c r="G272" s="157"/>
      <c r="H272" s="157"/>
      <c r="I272" s="157"/>
      <c r="J272" s="157"/>
      <c r="K272" s="157"/>
      <c r="L272" s="157"/>
      <c r="M272" s="157"/>
      <c r="N272" s="156"/>
      <c r="O272" s="156"/>
      <c r="P272" s="156"/>
      <c r="Q272" s="156"/>
      <c r="R272" s="157"/>
      <c r="S272" s="157"/>
      <c r="T272" s="157"/>
      <c r="U272" s="157"/>
      <c r="V272" s="157"/>
      <c r="W272" s="157"/>
      <c r="X272" s="157"/>
      <c r="Y272" s="147"/>
      <c r="Z272" s="147"/>
      <c r="AA272" s="147"/>
      <c r="AB272" s="147"/>
      <c r="AC272" s="147"/>
      <c r="AD272" s="147"/>
      <c r="AE272" s="147"/>
      <c r="AF272" s="147"/>
      <c r="AG272" s="147" t="s">
        <v>230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">
      <c r="A273" s="154"/>
      <c r="B273" s="155"/>
      <c r="C273" s="241"/>
      <c r="D273" s="242"/>
      <c r="E273" s="242"/>
      <c r="F273" s="242"/>
      <c r="G273" s="242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47"/>
      <c r="Z273" s="147"/>
      <c r="AA273" s="147"/>
      <c r="AB273" s="147"/>
      <c r="AC273" s="147"/>
      <c r="AD273" s="147"/>
      <c r="AE273" s="147"/>
      <c r="AF273" s="147"/>
      <c r="AG273" s="147" t="s">
        <v>187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x14ac:dyDescent="0.2">
      <c r="A274" s="159" t="s">
        <v>176</v>
      </c>
      <c r="B274" s="160" t="s">
        <v>132</v>
      </c>
      <c r="C274" s="174" t="s">
        <v>133</v>
      </c>
      <c r="D274" s="161"/>
      <c r="E274" s="162"/>
      <c r="F274" s="163"/>
      <c r="G274" s="163">
        <f>SUMIF(AG275:AG277,"&lt;&gt;NOR",G275:G277)</f>
        <v>0</v>
      </c>
      <c r="H274" s="163"/>
      <c r="I274" s="163">
        <f>SUM(I275:I277)</f>
        <v>0</v>
      </c>
      <c r="J274" s="163"/>
      <c r="K274" s="163">
        <f>SUM(K275:K277)</f>
        <v>0</v>
      </c>
      <c r="L274" s="163"/>
      <c r="M274" s="163">
        <f>SUM(M275:M277)</f>
        <v>0</v>
      </c>
      <c r="N274" s="162"/>
      <c r="O274" s="162">
        <f>SUM(O275:O277)</f>
        <v>0</v>
      </c>
      <c r="P274" s="162"/>
      <c r="Q274" s="162">
        <f>SUM(Q275:Q277)</f>
        <v>0</v>
      </c>
      <c r="R274" s="163"/>
      <c r="S274" s="163"/>
      <c r="T274" s="164"/>
      <c r="U274" s="158"/>
      <c r="V274" s="158">
        <f>SUM(V275:V277)</f>
        <v>454.82</v>
      </c>
      <c r="W274" s="158"/>
      <c r="X274" s="158"/>
      <c r="AG274" t="s">
        <v>177</v>
      </c>
    </row>
    <row r="275" spans="1:60" outlineLevel="1" x14ac:dyDescent="0.2">
      <c r="A275" s="165">
        <v>83</v>
      </c>
      <c r="B275" s="166" t="s">
        <v>617</v>
      </c>
      <c r="C275" s="175" t="s">
        <v>618</v>
      </c>
      <c r="D275" s="167" t="s">
        <v>354</v>
      </c>
      <c r="E275" s="168">
        <v>1166.2135900000001</v>
      </c>
      <c r="F275" s="169"/>
      <c r="G275" s="170">
        <f>ROUND(E275*F275,2)</f>
        <v>0</v>
      </c>
      <c r="H275" s="169"/>
      <c r="I275" s="170">
        <f>ROUND(E275*H275,2)</f>
        <v>0</v>
      </c>
      <c r="J275" s="169"/>
      <c r="K275" s="170">
        <f>ROUND(E275*J275,2)</f>
        <v>0</v>
      </c>
      <c r="L275" s="170">
        <v>21</v>
      </c>
      <c r="M275" s="170">
        <f>G275*(1+L275/100)</f>
        <v>0</v>
      </c>
      <c r="N275" s="168">
        <v>0</v>
      </c>
      <c r="O275" s="168">
        <f>ROUND(E275*N275,2)</f>
        <v>0</v>
      </c>
      <c r="P275" s="168">
        <v>0</v>
      </c>
      <c r="Q275" s="168">
        <f>ROUND(E275*P275,2)</f>
        <v>0</v>
      </c>
      <c r="R275" s="170" t="s">
        <v>249</v>
      </c>
      <c r="S275" s="170" t="s">
        <v>181</v>
      </c>
      <c r="T275" s="171" t="s">
        <v>250</v>
      </c>
      <c r="U275" s="157">
        <v>0.39</v>
      </c>
      <c r="V275" s="157">
        <f>ROUND(E275*U275,2)</f>
        <v>454.82</v>
      </c>
      <c r="W275" s="157"/>
      <c r="X275" s="157" t="s">
        <v>227</v>
      </c>
      <c r="Y275" s="147"/>
      <c r="Z275" s="147"/>
      <c r="AA275" s="147"/>
      <c r="AB275" s="147"/>
      <c r="AC275" s="147"/>
      <c r="AD275" s="147"/>
      <c r="AE275" s="147"/>
      <c r="AF275" s="147"/>
      <c r="AG275" s="147" t="s">
        <v>228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">
      <c r="A276" s="154"/>
      <c r="B276" s="155"/>
      <c r="C276" s="252" t="s">
        <v>619</v>
      </c>
      <c r="D276" s="253"/>
      <c r="E276" s="253"/>
      <c r="F276" s="253"/>
      <c r="G276" s="253"/>
      <c r="H276" s="157"/>
      <c r="I276" s="157"/>
      <c r="J276" s="157"/>
      <c r="K276" s="157"/>
      <c r="L276" s="157"/>
      <c r="M276" s="157"/>
      <c r="N276" s="156"/>
      <c r="O276" s="156"/>
      <c r="P276" s="156"/>
      <c r="Q276" s="156"/>
      <c r="R276" s="157"/>
      <c r="S276" s="157"/>
      <c r="T276" s="157"/>
      <c r="U276" s="157"/>
      <c r="V276" s="157"/>
      <c r="W276" s="157"/>
      <c r="X276" s="157"/>
      <c r="Y276" s="147"/>
      <c r="Z276" s="147"/>
      <c r="AA276" s="147"/>
      <c r="AB276" s="147"/>
      <c r="AC276" s="147"/>
      <c r="AD276" s="147"/>
      <c r="AE276" s="147"/>
      <c r="AF276" s="147"/>
      <c r="AG276" s="147" t="s">
        <v>252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">
      <c r="A277" s="154"/>
      <c r="B277" s="155"/>
      <c r="C277" s="241"/>
      <c r="D277" s="242"/>
      <c r="E277" s="242"/>
      <c r="F277" s="242"/>
      <c r="G277" s="242"/>
      <c r="H277" s="157"/>
      <c r="I277" s="157"/>
      <c r="J277" s="157"/>
      <c r="K277" s="157"/>
      <c r="L277" s="157"/>
      <c r="M277" s="157"/>
      <c r="N277" s="156"/>
      <c r="O277" s="156"/>
      <c r="P277" s="156"/>
      <c r="Q277" s="156"/>
      <c r="R277" s="157"/>
      <c r="S277" s="157"/>
      <c r="T277" s="157"/>
      <c r="U277" s="157"/>
      <c r="V277" s="157"/>
      <c r="W277" s="157"/>
      <c r="X277" s="157"/>
      <c r="Y277" s="147"/>
      <c r="Z277" s="147"/>
      <c r="AA277" s="147"/>
      <c r="AB277" s="147"/>
      <c r="AC277" s="147"/>
      <c r="AD277" s="147"/>
      <c r="AE277" s="147"/>
      <c r="AF277" s="147"/>
      <c r="AG277" s="147" t="s">
        <v>187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x14ac:dyDescent="0.2">
      <c r="A278" s="3"/>
      <c r="B278" s="4"/>
      <c r="C278" s="176"/>
      <c r="D278" s="6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AE278">
        <v>15</v>
      </c>
      <c r="AF278">
        <v>21</v>
      </c>
      <c r="AG278" t="s">
        <v>163</v>
      </c>
    </row>
    <row r="279" spans="1:60" x14ac:dyDescent="0.2">
      <c r="A279" s="150"/>
      <c r="B279" s="151" t="s">
        <v>29</v>
      </c>
      <c r="C279" s="177"/>
      <c r="D279" s="152"/>
      <c r="E279" s="153"/>
      <c r="F279" s="153"/>
      <c r="G279" s="173">
        <f>G8+G30+G40+G47+G60+G68+G82+G85+G94+G99+G126+G135+G188+G193+G206+G210+G274</f>
        <v>0</v>
      </c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AE279">
        <f>SUMIF(L7:L277,AE278,G7:G277)</f>
        <v>0</v>
      </c>
      <c r="AF279">
        <f>SUMIF(L7:L277,AF278,G7:G277)</f>
        <v>0</v>
      </c>
      <c r="AG279" t="s">
        <v>223</v>
      </c>
    </row>
    <row r="280" spans="1:60" x14ac:dyDescent="0.2">
      <c r="C280" s="178"/>
      <c r="D280" s="10"/>
      <c r="AG280" t="s">
        <v>224</v>
      </c>
    </row>
    <row r="281" spans="1:60" x14ac:dyDescent="0.2">
      <c r="D281" s="10"/>
    </row>
    <row r="282" spans="1:60" x14ac:dyDescent="0.2">
      <c r="D282" s="10"/>
    </row>
    <row r="283" spans="1:60" x14ac:dyDescent="0.2">
      <c r="D283" s="10"/>
    </row>
    <row r="284" spans="1:60" x14ac:dyDescent="0.2">
      <c r="D284" s="10"/>
    </row>
    <row r="285" spans="1:60" x14ac:dyDescent="0.2">
      <c r="D285" s="10"/>
    </row>
    <row r="286" spans="1:60" x14ac:dyDescent="0.2">
      <c r="D286" s="10"/>
    </row>
    <row r="287" spans="1:60" x14ac:dyDescent="0.2">
      <c r="D287" s="10"/>
    </row>
    <row r="288" spans="1:60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7HVa4eIohiq9K/oBppiI3fN7eiOE41zQpzVkPeX0Ca10elW0R9uj2d/lGgBC7lIDfMAtd4li1YXm/sKeYcEryw==" saltValue="w6DOwrIOd2S/BZxs2GUZVA==" spinCount="100000" sheet="1" objects="1" scenarios="1"/>
  <mergeCells count="121">
    <mergeCell ref="C13:G13"/>
    <mergeCell ref="C16:G16"/>
    <mergeCell ref="C18:G18"/>
    <mergeCell ref="C20:G20"/>
    <mergeCell ref="C22:G22"/>
    <mergeCell ref="C25:G25"/>
    <mergeCell ref="A1:G1"/>
    <mergeCell ref="C2:G2"/>
    <mergeCell ref="C3:G3"/>
    <mergeCell ref="C4:G4"/>
    <mergeCell ref="C10:G10"/>
    <mergeCell ref="C11:G11"/>
    <mergeCell ref="C38:G38"/>
    <mergeCell ref="C39:G39"/>
    <mergeCell ref="C42:G42"/>
    <mergeCell ref="C44:G44"/>
    <mergeCell ref="C46:G46"/>
    <mergeCell ref="C49:G49"/>
    <mergeCell ref="C27:G27"/>
    <mergeCell ref="C29:G29"/>
    <mergeCell ref="C32:G32"/>
    <mergeCell ref="C33:G33"/>
    <mergeCell ref="C35:G35"/>
    <mergeCell ref="C36:G36"/>
    <mergeCell ref="C63:G63"/>
    <mergeCell ref="C67:G67"/>
    <mergeCell ref="C70:G70"/>
    <mergeCell ref="C71:G71"/>
    <mergeCell ref="C73:G73"/>
    <mergeCell ref="C74:G74"/>
    <mergeCell ref="C50:G50"/>
    <mergeCell ref="C52:G52"/>
    <mergeCell ref="C54:G54"/>
    <mergeCell ref="C56:G56"/>
    <mergeCell ref="C59:G59"/>
    <mergeCell ref="C62:G62"/>
    <mergeCell ref="C91:G91"/>
    <mergeCell ref="C93:G93"/>
    <mergeCell ref="C96:G96"/>
    <mergeCell ref="C98:G98"/>
    <mergeCell ref="C101:G101"/>
    <mergeCell ref="C105:G105"/>
    <mergeCell ref="C76:G76"/>
    <mergeCell ref="C79:G79"/>
    <mergeCell ref="C81:G81"/>
    <mergeCell ref="C84:G84"/>
    <mergeCell ref="C87:G87"/>
    <mergeCell ref="C89:G89"/>
    <mergeCell ref="C117:G117"/>
    <mergeCell ref="C118:G118"/>
    <mergeCell ref="C121:G121"/>
    <mergeCell ref="C123:G123"/>
    <mergeCell ref="C125:G125"/>
    <mergeCell ref="C128:G128"/>
    <mergeCell ref="C107:G107"/>
    <mergeCell ref="C109:G109"/>
    <mergeCell ref="C111:G111"/>
    <mergeCell ref="C112:G112"/>
    <mergeCell ref="C114:G114"/>
    <mergeCell ref="C115:G115"/>
    <mergeCell ref="C151:G151"/>
    <mergeCell ref="C153:G153"/>
    <mergeCell ref="C155:G155"/>
    <mergeCell ref="C160:G160"/>
    <mergeCell ref="C163:G163"/>
    <mergeCell ref="C168:G168"/>
    <mergeCell ref="C130:G130"/>
    <mergeCell ref="C132:G132"/>
    <mergeCell ref="C134:G134"/>
    <mergeCell ref="C137:G137"/>
    <mergeCell ref="C142:G142"/>
    <mergeCell ref="C144:G144"/>
    <mergeCell ref="C190:G190"/>
    <mergeCell ref="C192:G192"/>
    <mergeCell ref="C195:G195"/>
    <mergeCell ref="C196:G196"/>
    <mergeCell ref="C198:G198"/>
    <mergeCell ref="C199:G199"/>
    <mergeCell ref="C172:G172"/>
    <mergeCell ref="C175:G175"/>
    <mergeCell ref="C178:G178"/>
    <mergeCell ref="C181:G181"/>
    <mergeCell ref="C184:G184"/>
    <mergeCell ref="C187:G187"/>
    <mergeCell ref="C214:G214"/>
    <mergeCell ref="C216:G216"/>
    <mergeCell ref="C218:G218"/>
    <mergeCell ref="C220:G220"/>
    <mergeCell ref="C222:G222"/>
    <mergeCell ref="C223:G223"/>
    <mergeCell ref="C202:G202"/>
    <mergeCell ref="C205:G205"/>
    <mergeCell ref="C208:G208"/>
    <mergeCell ref="C209:G209"/>
    <mergeCell ref="C212:G212"/>
    <mergeCell ref="C213:G213"/>
    <mergeCell ref="C234:G234"/>
    <mergeCell ref="C235:G235"/>
    <mergeCell ref="C239:G239"/>
    <mergeCell ref="C241:G241"/>
    <mergeCell ref="C243:G243"/>
    <mergeCell ref="C245:G245"/>
    <mergeCell ref="C225:G225"/>
    <mergeCell ref="C226:G226"/>
    <mergeCell ref="C228:G228"/>
    <mergeCell ref="C229:G229"/>
    <mergeCell ref="C231:G231"/>
    <mergeCell ref="C232:G232"/>
    <mergeCell ref="C277:G277"/>
    <mergeCell ref="C261:G261"/>
    <mergeCell ref="C264:G264"/>
    <mergeCell ref="C267:G267"/>
    <mergeCell ref="C270:G270"/>
    <mergeCell ref="C273:G273"/>
    <mergeCell ref="C276:G276"/>
    <mergeCell ref="C246:G246"/>
    <mergeCell ref="C248:G248"/>
    <mergeCell ref="C250:G250"/>
    <mergeCell ref="C252:G252"/>
    <mergeCell ref="C255:G255"/>
    <mergeCell ref="C258:G258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3" t="s">
        <v>225</v>
      </c>
      <c r="B1" s="243"/>
      <c r="C1" s="243"/>
      <c r="D1" s="243"/>
      <c r="E1" s="243"/>
      <c r="F1" s="243"/>
      <c r="G1" s="243"/>
      <c r="AG1" t="s">
        <v>150</v>
      </c>
    </row>
    <row r="2" spans="1:60" ht="24.95" customHeight="1" x14ac:dyDescent="0.2">
      <c r="A2" s="139" t="s">
        <v>7</v>
      </c>
      <c r="B2" s="49" t="s">
        <v>41</v>
      </c>
      <c r="C2" s="244" t="s">
        <v>42</v>
      </c>
      <c r="D2" s="245"/>
      <c r="E2" s="245"/>
      <c r="F2" s="245"/>
      <c r="G2" s="246"/>
      <c r="AG2" t="s">
        <v>151</v>
      </c>
    </row>
    <row r="3" spans="1:60" ht="24.95" customHeight="1" x14ac:dyDescent="0.2">
      <c r="A3" s="139" t="s">
        <v>8</v>
      </c>
      <c r="B3" s="49" t="s">
        <v>54</v>
      </c>
      <c r="C3" s="244" t="s">
        <v>55</v>
      </c>
      <c r="D3" s="245"/>
      <c r="E3" s="245"/>
      <c r="F3" s="245"/>
      <c r="G3" s="246"/>
      <c r="AC3" s="121" t="s">
        <v>151</v>
      </c>
      <c r="AG3" t="s">
        <v>153</v>
      </c>
    </row>
    <row r="4" spans="1:60" ht="24.95" customHeight="1" x14ac:dyDescent="0.2">
      <c r="A4" s="140" t="s">
        <v>9</v>
      </c>
      <c r="B4" s="141" t="s">
        <v>50</v>
      </c>
      <c r="C4" s="247" t="s">
        <v>51</v>
      </c>
      <c r="D4" s="248"/>
      <c r="E4" s="248"/>
      <c r="F4" s="248"/>
      <c r="G4" s="249"/>
      <c r="AG4" t="s">
        <v>154</v>
      </c>
    </row>
    <row r="5" spans="1:60" x14ac:dyDescent="0.2">
      <c r="D5" s="10"/>
    </row>
    <row r="6" spans="1:60" ht="38.25" x14ac:dyDescent="0.2">
      <c r="A6" s="143" t="s">
        <v>155</v>
      </c>
      <c r="B6" s="145" t="s">
        <v>156</v>
      </c>
      <c r="C6" s="145" t="s">
        <v>157</v>
      </c>
      <c r="D6" s="144" t="s">
        <v>158</v>
      </c>
      <c r="E6" s="143" t="s">
        <v>159</v>
      </c>
      <c r="F6" s="142" t="s">
        <v>160</v>
      </c>
      <c r="G6" s="143" t="s">
        <v>29</v>
      </c>
      <c r="H6" s="146" t="s">
        <v>30</v>
      </c>
      <c r="I6" s="146" t="s">
        <v>161</v>
      </c>
      <c r="J6" s="146" t="s">
        <v>31</v>
      </c>
      <c r="K6" s="146" t="s">
        <v>162</v>
      </c>
      <c r="L6" s="146" t="s">
        <v>163</v>
      </c>
      <c r="M6" s="146" t="s">
        <v>164</v>
      </c>
      <c r="N6" s="146" t="s">
        <v>165</v>
      </c>
      <c r="O6" s="146" t="s">
        <v>166</v>
      </c>
      <c r="P6" s="146" t="s">
        <v>167</v>
      </c>
      <c r="Q6" s="146" t="s">
        <v>168</v>
      </c>
      <c r="R6" s="146" t="s">
        <v>169</v>
      </c>
      <c r="S6" s="146" t="s">
        <v>170</v>
      </c>
      <c r="T6" s="146" t="s">
        <v>171</v>
      </c>
      <c r="U6" s="146" t="s">
        <v>172</v>
      </c>
      <c r="V6" s="146" t="s">
        <v>173</v>
      </c>
      <c r="W6" s="146" t="s">
        <v>174</v>
      </c>
      <c r="X6" s="146" t="s">
        <v>175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59" t="s">
        <v>176</v>
      </c>
      <c r="B8" s="160" t="s">
        <v>45</v>
      </c>
      <c r="C8" s="174" t="s">
        <v>89</v>
      </c>
      <c r="D8" s="161"/>
      <c r="E8" s="162"/>
      <c r="F8" s="163"/>
      <c r="G8" s="163">
        <f>SUMIF(AG9:AG26,"&lt;&gt;NOR",G9:G26)</f>
        <v>0</v>
      </c>
      <c r="H8" s="163"/>
      <c r="I8" s="163">
        <f>SUM(I9:I26)</f>
        <v>0</v>
      </c>
      <c r="J8" s="163"/>
      <c r="K8" s="163">
        <f>SUM(K9:K26)</f>
        <v>0</v>
      </c>
      <c r="L8" s="163"/>
      <c r="M8" s="163">
        <f>SUM(M9:M26)</f>
        <v>0</v>
      </c>
      <c r="N8" s="162"/>
      <c r="O8" s="162">
        <f>SUM(O9:O26)</f>
        <v>0</v>
      </c>
      <c r="P8" s="162"/>
      <c r="Q8" s="162">
        <f>SUM(Q9:Q26)</f>
        <v>0</v>
      </c>
      <c r="R8" s="163"/>
      <c r="S8" s="163"/>
      <c r="T8" s="164"/>
      <c r="U8" s="158"/>
      <c r="V8" s="158">
        <f>SUM(V9:V26)</f>
        <v>0</v>
      </c>
      <c r="W8" s="158"/>
      <c r="X8" s="158"/>
      <c r="AG8" t="s">
        <v>177</v>
      </c>
    </row>
    <row r="9" spans="1:60" outlineLevel="1" x14ac:dyDescent="0.2">
      <c r="A9" s="165">
        <v>1</v>
      </c>
      <c r="B9" s="166" t="s">
        <v>45</v>
      </c>
      <c r="C9" s="175" t="s">
        <v>226</v>
      </c>
      <c r="D9" s="167"/>
      <c r="E9" s="168">
        <v>0</v>
      </c>
      <c r="F9" s="169"/>
      <c r="G9" s="170">
        <f>ROUND(E9*F9,2)</f>
        <v>0</v>
      </c>
      <c r="H9" s="169"/>
      <c r="I9" s="170">
        <f>ROUND(E9*H9,2)</f>
        <v>0</v>
      </c>
      <c r="J9" s="169"/>
      <c r="K9" s="170">
        <f>ROUND(E9*J9,2)</f>
        <v>0</v>
      </c>
      <c r="L9" s="170">
        <v>21</v>
      </c>
      <c r="M9" s="170">
        <f>G9*(1+L9/100)</f>
        <v>0</v>
      </c>
      <c r="N9" s="168">
        <v>0</v>
      </c>
      <c r="O9" s="168">
        <f>ROUND(E9*N9,2)</f>
        <v>0</v>
      </c>
      <c r="P9" s="168">
        <v>0</v>
      </c>
      <c r="Q9" s="168">
        <f>ROUND(E9*P9,2)</f>
        <v>0</v>
      </c>
      <c r="R9" s="170"/>
      <c r="S9" s="170" t="s">
        <v>215</v>
      </c>
      <c r="T9" s="171" t="s">
        <v>182</v>
      </c>
      <c r="U9" s="157">
        <v>0</v>
      </c>
      <c r="V9" s="157">
        <f>ROUND(E9*U9,2)</f>
        <v>0</v>
      </c>
      <c r="W9" s="157"/>
      <c r="X9" s="157" t="s">
        <v>227</v>
      </c>
      <c r="Y9" s="147"/>
      <c r="Z9" s="147"/>
      <c r="AA9" s="147"/>
      <c r="AB9" s="147"/>
      <c r="AC9" s="147"/>
      <c r="AD9" s="147"/>
      <c r="AE9" s="147"/>
      <c r="AF9" s="147"/>
      <c r="AG9" s="147" t="s">
        <v>228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45" outlineLevel="1" x14ac:dyDescent="0.2">
      <c r="A10" s="154"/>
      <c r="B10" s="155"/>
      <c r="C10" s="181" t="s">
        <v>229</v>
      </c>
      <c r="D10" s="179"/>
      <c r="E10" s="180"/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230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81" t="s">
        <v>231</v>
      </c>
      <c r="D11" s="179"/>
      <c r="E11" s="180"/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230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54"/>
      <c r="B12" s="155"/>
      <c r="C12" s="181" t="s">
        <v>232</v>
      </c>
      <c r="D12" s="179"/>
      <c r="E12" s="180"/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230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33.75" outlineLevel="1" x14ac:dyDescent="0.2">
      <c r="A13" s="154"/>
      <c r="B13" s="155"/>
      <c r="C13" s="181" t="s">
        <v>233</v>
      </c>
      <c r="D13" s="179"/>
      <c r="E13" s="180"/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230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1" x14ac:dyDescent="0.2">
      <c r="A14" s="154"/>
      <c r="B14" s="155"/>
      <c r="C14" s="181" t="s">
        <v>234</v>
      </c>
      <c r="D14" s="179"/>
      <c r="E14" s="180"/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230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 x14ac:dyDescent="0.2">
      <c r="A15" s="154"/>
      <c r="B15" s="155"/>
      <c r="C15" s="181" t="s">
        <v>235</v>
      </c>
      <c r="D15" s="179"/>
      <c r="E15" s="180"/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230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33.75" outlineLevel="1" x14ac:dyDescent="0.2">
      <c r="A16" s="154"/>
      <c r="B16" s="155"/>
      <c r="C16" s="181" t="s">
        <v>236</v>
      </c>
      <c r="D16" s="179"/>
      <c r="E16" s="180"/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230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54"/>
      <c r="B17" s="155"/>
      <c r="C17" s="181" t="s">
        <v>237</v>
      </c>
      <c r="D17" s="179"/>
      <c r="E17" s="180"/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47"/>
      <c r="Z17" s="147"/>
      <c r="AA17" s="147"/>
      <c r="AB17" s="147"/>
      <c r="AC17" s="147"/>
      <c r="AD17" s="147"/>
      <c r="AE17" s="147"/>
      <c r="AF17" s="147"/>
      <c r="AG17" s="147" t="s">
        <v>230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54"/>
      <c r="B18" s="155"/>
      <c r="C18" s="181" t="s">
        <v>238</v>
      </c>
      <c r="D18" s="179"/>
      <c r="E18" s="180"/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230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33.75" outlineLevel="1" x14ac:dyDescent="0.2">
      <c r="A19" s="154"/>
      <c r="B19" s="155"/>
      <c r="C19" s="181" t="s">
        <v>239</v>
      </c>
      <c r="D19" s="179"/>
      <c r="E19" s="180"/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230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45" outlineLevel="1" x14ac:dyDescent="0.2">
      <c r="A20" s="154"/>
      <c r="B20" s="155"/>
      <c r="C20" s="181" t="s">
        <v>240</v>
      </c>
      <c r="D20" s="179"/>
      <c r="E20" s="180"/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230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181" t="s">
        <v>241</v>
      </c>
      <c r="D21" s="179"/>
      <c r="E21" s="180"/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230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1" x14ac:dyDescent="0.2">
      <c r="A22" s="154"/>
      <c r="B22" s="155"/>
      <c r="C22" s="181" t="s">
        <v>242</v>
      </c>
      <c r="D22" s="179"/>
      <c r="E22" s="180"/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230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181" t="s">
        <v>243</v>
      </c>
      <c r="D23" s="179"/>
      <c r="E23" s="180"/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230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181" t="s">
        <v>244</v>
      </c>
      <c r="D24" s="179"/>
      <c r="E24" s="180"/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230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1" x14ac:dyDescent="0.2">
      <c r="A25" s="154"/>
      <c r="B25" s="155"/>
      <c r="C25" s="181" t="s">
        <v>245</v>
      </c>
      <c r="D25" s="179"/>
      <c r="E25" s="180"/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230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41"/>
      <c r="D26" s="242"/>
      <c r="E26" s="242"/>
      <c r="F26" s="242"/>
      <c r="G26" s="242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187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">
      <c r="A27" s="159" t="s">
        <v>176</v>
      </c>
      <c r="B27" s="160" t="s">
        <v>90</v>
      </c>
      <c r="C27" s="174" t="s">
        <v>91</v>
      </c>
      <c r="D27" s="161"/>
      <c r="E27" s="162"/>
      <c r="F27" s="163"/>
      <c r="G27" s="163">
        <f>SUMIF(AG28:AG38,"&lt;&gt;NOR",G28:G38)</f>
        <v>0</v>
      </c>
      <c r="H27" s="163"/>
      <c r="I27" s="163">
        <f>SUM(I28:I38)</f>
        <v>0</v>
      </c>
      <c r="J27" s="163"/>
      <c r="K27" s="163">
        <f>SUM(K28:K38)</f>
        <v>0</v>
      </c>
      <c r="L27" s="163"/>
      <c r="M27" s="163">
        <f>SUM(M28:M38)</f>
        <v>0</v>
      </c>
      <c r="N27" s="162"/>
      <c r="O27" s="162">
        <f>SUM(O28:O38)</f>
        <v>0</v>
      </c>
      <c r="P27" s="162"/>
      <c r="Q27" s="162">
        <f>SUM(Q28:Q38)</f>
        <v>0</v>
      </c>
      <c r="R27" s="163"/>
      <c r="S27" s="163"/>
      <c r="T27" s="164"/>
      <c r="U27" s="158"/>
      <c r="V27" s="158">
        <f>SUM(V28:V38)</f>
        <v>0</v>
      </c>
      <c r="W27" s="158"/>
      <c r="X27" s="158"/>
      <c r="AG27" t="s">
        <v>177</v>
      </c>
    </row>
    <row r="28" spans="1:60" outlineLevel="1" x14ac:dyDescent="0.2">
      <c r="A28" s="165">
        <v>2</v>
      </c>
      <c r="B28" s="166" t="s">
        <v>413</v>
      </c>
      <c r="C28" s="175" t="s">
        <v>414</v>
      </c>
      <c r="D28" s="167" t="s">
        <v>304</v>
      </c>
      <c r="E28" s="168">
        <v>12.5</v>
      </c>
      <c r="F28" s="169"/>
      <c r="G28" s="170">
        <f>ROUND(E28*F28,2)</f>
        <v>0</v>
      </c>
      <c r="H28" s="169"/>
      <c r="I28" s="170">
        <f>ROUND(E28*H28,2)</f>
        <v>0</v>
      </c>
      <c r="J28" s="169"/>
      <c r="K28" s="170">
        <f>ROUND(E28*J28,2)</f>
        <v>0</v>
      </c>
      <c r="L28" s="170">
        <v>21</v>
      </c>
      <c r="M28" s="170">
        <f>G28*(1+L28/100)</f>
        <v>0</v>
      </c>
      <c r="N28" s="168">
        <v>0</v>
      </c>
      <c r="O28" s="168">
        <f>ROUND(E28*N28,2)</f>
        <v>0</v>
      </c>
      <c r="P28" s="168">
        <v>0</v>
      </c>
      <c r="Q28" s="168">
        <f>ROUND(E28*P28,2)</f>
        <v>0</v>
      </c>
      <c r="R28" s="170" t="s">
        <v>291</v>
      </c>
      <c r="S28" s="170" t="s">
        <v>181</v>
      </c>
      <c r="T28" s="171" t="s">
        <v>280</v>
      </c>
      <c r="U28" s="157">
        <v>0</v>
      </c>
      <c r="V28" s="157">
        <f>ROUND(E28*U28,2)</f>
        <v>0</v>
      </c>
      <c r="W28" s="157"/>
      <c r="X28" s="157" t="s">
        <v>227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228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181" t="s">
        <v>620</v>
      </c>
      <c r="D29" s="179"/>
      <c r="E29" s="180"/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230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181" t="s">
        <v>391</v>
      </c>
      <c r="D30" s="179"/>
      <c r="E30" s="180"/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230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181" t="s">
        <v>621</v>
      </c>
      <c r="D31" s="179"/>
      <c r="E31" s="180">
        <v>12.5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47"/>
      <c r="Z31" s="147"/>
      <c r="AA31" s="147"/>
      <c r="AB31" s="147"/>
      <c r="AC31" s="147"/>
      <c r="AD31" s="147"/>
      <c r="AE31" s="147"/>
      <c r="AF31" s="147"/>
      <c r="AG31" s="147" t="s">
        <v>230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41"/>
      <c r="D32" s="242"/>
      <c r="E32" s="242"/>
      <c r="F32" s="242"/>
      <c r="G32" s="242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187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65">
        <v>3</v>
      </c>
      <c r="B33" s="166" t="s">
        <v>622</v>
      </c>
      <c r="C33" s="175" t="s">
        <v>623</v>
      </c>
      <c r="D33" s="167" t="s">
        <v>304</v>
      </c>
      <c r="E33" s="168">
        <v>12.5</v>
      </c>
      <c r="F33" s="169"/>
      <c r="G33" s="170">
        <f>ROUND(E33*F33,2)</f>
        <v>0</v>
      </c>
      <c r="H33" s="169"/>
      <c r="I33" s="170">
        <f>ROUND(E33*H33,2)</f>
        <v>0</v>
      </c>
      <c r="J33" s="169"/>
      <c r="K33" s="170">
        <f>ROUND(E33*J33,2)</f>
        <v>0</v>
      </c>
      <c r="L33" s="170">
        <v>21</v>
      </c>
      <c r="M33" s="170">
        <f>G33*(1+L33/100)</f>
        <v>0</v>
      </c>
      <c r="N33" s="168">
        <v>0</v>
      </c>
      <c r="O33" s="168">
        <f>ROUND(E33*N33,2)</f>
        <v>0</v>
      </c>
      <c r="P33" s="168">
        <v>0</v>
      </c>
      <c r="Q33" s="168">
        <f>ROUND(E33*P33,2)</f>
        <v>0</v>
      </c>
      <c r="R33" s="170" t="s">
        <v>305</v>
      </c>
      <c r="S33" s="170" t="s">
        <v>181</v>
      </c>
      <c r="T33" s="171" t="s">
        <v>624</v>
      </c>
      <c r="U33" s="157">
        <v>0</v>
      </c>
      <c r="V33" s="157">
        <f>ROUND(E33*U33,2)</f>
        <v>0</v>
      </c>
      <c r="W33" s="157"/>
      <c r="X33" s="157" t="s">
        <v>306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307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252" t="s">
        <v>625</v>
      </c>
      <c r="D34" s="253"/>
      <c r="E34" s="253"/>
      <c r="F34" s="253"/>
      <c r="G34" s="253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252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72" t="str">
        <f>C34</f>
        <v>nezapažené s naložením na dopravní prostředek, odvozem a uložením na skládku, bez poplatku za skládku.</v>
      </c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181" t="s">
        <v>620</v>
      </c>
      <c r="D35" s="179"/>
      <c r="E35" s="180"/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230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181" t="s">
        <v>391</v>
      </c>
      <c r="D36" s="179"/>
      <c r="E36" s="180"/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230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181" t="s">
        <v>621</v>
      </c>
      <c r="D37" s="179"/>
      <c r="E37" s="180">
        <v>12.5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47"/>
      <c r="Z37" s="147"/>
      <c r="AA37" s="147"/>
      <c r="AB37" s="147"/>
      <c r="AC37" s="147"/>
      <c r="AD37" s="147"/>
      <c r="AE37" s="147"/>
      <c r="AF37" s="147"/>
      <c r="AG37" s="147" t="s">
        <v>230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41"/>
      <c r="D38" s="242"/>
      <c r="E38" s="242"/>
      <c r="F38" s="242"/>
      <c r="G38" s="242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187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x14ac:dyDescent="0.2">
      <c r="A39" s="159" t="s">
        <v>176</v>
      </c>
      <c r="B39" s="160" t="s">
        <v>104</v>
      </c>
      <c r="C39" s="174" t="s">
        <v>105</v>
      </c>
      <c r="D39" s="161"/>
      <c r="E39" s="162"/>
      <c r="F39" s="163"/>
      <c r="G39" s="163">
        <f>SUMIF(AG40:AG72,"&lt;&gt;NOR",G40:G72)</f>
        <v>0</v>
      </c>
      <c r="H39" s="163"/>
      <c r="I39" s="163">
        <f>SUM(I40:I72)</f>
        <v>0</v>
      </c>
      <c r="J39" s="163"/>
      <c r="K39" s="163">
        <f>SUM(K40:K72)</f>
        <v>0</v>
      </c>
      <c r="L39" s="163"/>
      <c r="M39" s="163">
        <f>SUM(M40:M72)</f>
        <v>0</v>
      </c>
      <c r="N39" s="162"/>
      <c r="O39" s="162">
        <f>SUM(O40:O72)</f>
        <v>26.25</v>
      </c>
      <c r="P39" s="162"/>
      <c r="Q39" s="162">
        <f>SUM(Q40:Q72)</f>
        <v>0</v>
      </c>
      <c r="R39" s="163"/>
      <c r="S39" s="163"/>
      <c r="T39" s="164"/>
      <c r="U39" s="158"/>
      <c r="V39" s="158">
        <f>SUM(V40:V72)</f>
        <v>59.91</v>
      </c>
      <c r="W39" s="158"/>
      <c r="X39" s="158"/>
      <c r="AG39" t="s">
        <v>177</v>
      </c>
    </row>
    <row r="40" spans="1:60" outlineLevel="1" x14ac:dyDescent="0.2">
      <c r="A40" s="165">
        <v>4</v>
      </c>
      <c r="B40" s="166" t="s">
        <v>626</v>
      </c>
      <c r="C40" s="175" t="s">
        <v>627</v>
      </c>
      <c r="D40" s="167" t="s">
        <v>304</v>
      </c>
      <c r="E40" s="168">
        <v>9.68</v>
      </c>
      <c r="F40" s="169"/>
      <c r="G40" s="170">
        <f>ROUND(E40*F40,2)</f>
        <v>0</v>
      </c>
      <c r="H40" s="169"/>
      <c r="I40" s="170">
        <f>ROUND(E40*H40,2)</f>
        <v>0</v>
      </c>
      <c r="J40" s="169"/>
      <c r="K40" s="170">
        <f>ROUND(E40*J40,2)</f>
        <v>0</v>
      </c>
      <c r="L40" s="170">
        <v>21</v>
      </c>
      <c r="M40" s="170">
        <f>G40*(1+L40/100)</f>
        <v>0</v>
      </c>
      <c r="N40" s="168">
        <v>2.5249999999999999</v>
      </c>
      <c r="O40" s="168">
        <f>ROUND(E40*N40,2)</f>
        <v>24.44</v>
      </c>
      <c r="P40" s="168">
        <v>0</v>
      </c>
      <c r="Q40" s="168">
        <f>ROUND(E40*P40,2)</f>
        <v>0</v>
      </c>
      <c r="R40" s="170" t="s">
        <v>628</v>
      </c>
      <c r="S40" s="170" t="s">
        <v>181</v>
      </c>
      <c r="T40" s="171" t="s">
        <v>280</v>
      </c>
      <c r="U40" s="157">
        <v>0.48</v>
      </c>
      <c r="V40" s="157">
        <f>ROUND(E40*U40,2)</f>
        <v>4.6500000000000004</v>
      </c>
      <c r="W40" s="157"/>
      <c r="X40" s="157" t="s">
        <v>227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228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252" t="s">
        <v>629</v>
      </c>
      <c r="D41" s="253"/>
      <c r="E41" s="253"/>
      <c r="F41" s="253"/>
      <c r="G41" s="253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252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181" t="s">
        <v>630</v>
      </c>
      <c r="D42" s="179"/>
      <c r="E42" s="180"/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230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181" t="s">
        <v>631</v>
      </c>
      <c r="D43" s="179"/>
      <c r="E43" s="180"/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230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181" t="s">
        <v>632</v>
      </c>
      <c r="D44" s="179"/>
      <c r="E44" s="180">
        <v>9.68</v>
      </c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47"/>
      <c r="Z44" s="147"/>
      <c r="AA44" s="147"/>
      <c r="AB44" s="147"/>
      <c r="AC44" s="147"/>
      <c r="AD44" s="147"/>
      <c r="AE44" s="147"/>
      <c r="AF44" s="147"/>
      <c r="AG44" s="147" t="s">
        <v>230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241"/>
      <c r="D45" s="242"/>
      <c r="E45" s="242"/>
      <c r="F45" s="242"/>
      <c r="G45" s="242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187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65">
        <v>5</v>
      </c>
      <c r="B46" s="166" t="s">
        <v>633</v>
      </c>
      <c r="C46" s="175" t="s">
        <v>634</v>
      </c>
      <c r="D46" s="167" t="s">
        <v>248</v>
      </c>
      <c r="E46" s="168">
        <v>35.200000000000003</v>
      </c>
      <c r="F46" s="169"/>
      <c r="G46" s="170">
        <f>ROUND(E46*F46,2)</f>
        <v>0</v>
      </c>
      <c r="H46" s="169"/>
      <c r="I46" s="170">
        <f>ROUND(E46*H46,2)</f>
        <v>0</v>
      </c>
      <c r="J46" s="169"/>
      <c r="K46" s="170">
        <f>ROUND(E46*J46,2)</f>
        <v>0</v>
      </c>
      <c r="L46" s="170">
        <v>21</v>
      </c>
      <c r="M46" s="170">
        <f>G46*(1+L46/100)</f>
        <v>0</v>
      </c>
      <c r="N46" s="168">
        <v>3.9199999999999999E-2</v>
      </c>
      <c r="O46" s="168">
        <f>ROUND(E46*N46,2)</f>
        <v>1.38</v>
      </c>
      <c r="P46" s="168">
        <v>0</v>
      </c>
      <c r="Q46" s="168">
        <f>ROUND(E46*P46,2)</f>
        <v>0</v>
      </c>
      <c r="R46" s="170" t="s">
        <v>628</v>
      </c>
      <c r="S46" s="170" t="s">
        <v>181</v>
      </c>
      <c r="T46" s="171" t="s">
        <v>429</v>
      </c>
      <c r="U46" s="157">
        <v>1.05</v>
      </c>
      <c r="V46" s="157">
        <f>ROUND(E46*U46,2)</f>
        <v>36.96</v>
      </c>
      <c r="W46" s="157"/>
      <c r="X46" s="157" t="s">
        <v>227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228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1" x14ac:dyDescent="0.2">
      <c r="A47" s="154"/>
      <c r="B47" s="155"/>
      <c r="C47" s="252" t="s">
        <v>635</v>
      </c>
      <c r="D47" s="253"/>
      <c r="E47" s="253"/>
      <c r="F47" s="253"/>
      <c r="G47" s="253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252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72" t="str">
        <f>C47</f>
        <v>bednění svislé nebo šikmé (odkloněné), půdorysně přímé nebo zalomené, stěn základových patek ve volných nebo zapažených jámách, rýhách, šachtách, včetně případných vzpěr,</v>
      </c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181" t="s">
        <v>630</v>
      </c>
      <c r="D48" s="179"/>
      <c r="E48" s="180"/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230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181" t="s">
        <v>636</v>
      </c>
      <c r="D49" s="179"/>
      <c r="E49" s="180">
        <v>35.200000000000003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47"/>
      <c r="Z49" s="147"/>
      <c r="AA49" s="147"/>
      <c r="AB49" s="147"/>
      <c r="AC49" s="147"/>
      <c r="AD49" s="147"/>
      <c r="AE49" s="147"/>
      <c r="AF49" s="147"/>
      <c r="AG49" s="147" t="s">
        <v>230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241"/>
      <c r="D50" s="242"/>
      <c r="E50" s="242"/>
      <c r="F50" s="242"/>
      <c r="G50" s="242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47"/>
      <c r="Z50" s="147"/>
      <c r="AA50" s="147"/>
      <c r="AB50" s="147"/>
      <c r="AC50" s="147"/>
      <c r="AD50" s="147"/>
      <c r="AE50" s="147"/>
      <c r="AF50" s="147"/>
      <c r="AG50" s="147" t="s">
        <v>187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65">
        <v>6</v>
      </c>
      <c r="B51" s="166" t="s">
        <v>637</v>
      </c>
      <c r="C51" s="175" t="s">
        <v>638</v>
      </c>
      <c r="D51" s="167" t="s">
        <v>248</v>
      </c>
      <c r="E51" s="168">
        <v>35.200000000000003</v>
      </c>
      <c r="F51" s="169"/>
      <c r="G51" s="170">
        <f>ROUND(E51*F51,2)</f>
        <v>0</v>
      </c>
      <c r="H51" s="169"/>
      <c r="I51" s="170">
        <f>ROUND(E51*H51,2)</f>
        <v>0</v>
      </c>
      <c r="J51" s="169"/>
      <c r="K51" s="170">
        <f>ROUND(E51*J51,2)</f>
        <v>0</v>
      </c>
      <c r="L51" s="170">
        <v>21</v>
      </c>
      <c r="M51" s="170">
        <f>G51*(1+L51/100)</f>
        <v>0</v>
      </c>
      <c r="N51" s="168">
        <v>0</v>
      </c>
      <c r="O51" s="168">
        <f>ROUND(E51*N51,2)</f>
        <v>0</v>
      </c>
      <c r="P51" s="168">
        <v>0</v>
      </c>
      <c r="Q51" s="168">
        <f>ROUND(E51*P51,2)</f>
        <v>0</v>
      </c>
      <c r="R51" s="170" t="s">
        <v>628</v>
      </c>
      <c r="S51" s="170" t="s">
        <v>181</v>
      </c>
      <c r="T51" s="171" t="s">
        <v>429</v>
      </c>
      <c r="U51" s="157">
        <v>0.32</v>
      </c>
      <c r="V51" s="157">
        <f>ROUND(E51*U51,2)</f>
        <v>11.26</v>
      </c>
      <c r="W51" s="157"/>
      <c r="X51" s="157" t="s">
        <v>227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228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.5" outlineLevel="1" x14ac:dyDescent="0.2">
      <c r="A52" s="154"/>
      <c r="B52" s="155"/>
      <c r="C52" s="252" t="s">
        <v>635</v>
      </c>
      <c r="D52" s="253"/>
      <c r="E52" s="253"/>
      <c r="F52" s="253"/>
      <c r="G52" s="253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47"/>
      <c r="Z52" s="147"/>
      <c r="AA52" s="147"/>
      <c r="AB52" s="147"/>
      <c r="AC52" s="147"/>
      <c r="AD52" s="147"/>
      <c r="AE52" s="147"/>
      <c r="AF52" s="147"/>
      <c r="AG52" s="147" t="s">
        <v>252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72" t="str">
        <f>C52</f>
        <v>bednění svislé nebo šikmé (odkloněné), půdorysně přímé nebo zalomené, stěn základových patek ve volných nebo zapažených jámách, rýhách, šachtách, včetně případných vzpěr,</v>
      </c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50" t="s">
        <v>639</v>
      </c>
      <c r="D53" s="251"/>
      <c r="E53" s="251"/>
      <c r="F53" s="251"/>
      <c r="G53" s="251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186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181" t="s">
        <v>630</v>
      </c>
      <c r="D54" s="179"/>
      <c r="E54" s="180"/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230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181" t="s">
        <v>636</v>
      </c>
      <c r="D55" s="179"/>
      <c r="E55" s="180">
        <v>35.200000000000003</v>
      </c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47"/>
      <c r="Z55" s="147"/>
      <c r="AA55" s="147"/>
      <c r="AB55" s="147"/>
      <c r="AC55" s="147"/>
      <c r="AD55" s="147"/>
      <c r="AE55" s="147"/>
      <c r="AF55" s="147"/>
      <c r="AG55" s="147" t="s">
        <v>230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241"/>
      <c r="D56" s="242"/>
      <c r="E56" s="242"/>
      <c r="F56" s="242"/>
      <c r="G56" s="242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187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2.5" outlineLevel="1" x14ac:dyDescent="0.2">
      <c r="A57" s="165">
        <v>7</v>
      </c>
      <c r="B57" s="166" t="s">
        <v>640</v>
      </c>
      <c r="C57" s="175" t="s">
        <v>641</v>
      </c>
      <c r="D57" s="167" t="s">
        <v>354</v>
      </c>
      <c r="E57" s="168">
        <v>0.4108</v>
      </c>
      <c r="F57" s="169"/>
      <c r="G57" s="170">
        <f>ROUND(E57*F57,2)</f>
        <v>0</v>
      </c>
      <c r="H57" s="169"/>
      <c r="I57" s="170">
        <f>ROUND(E57*H57,2)</f>
        <v>0</v>
      </c>
      <c r="J57" s="169"/>
      <c r="K57" s="170">
        <f>ROUND(E57*J57,2)</f>
        <v>0</v>
      </c>
      <c r="L57" s="170">
        <v>21</v>
      </c>
      <c r="M57" s="170">
        <f>G57*(1+L57/100)</f>
        <v>0</v>
      </c>
      <c r="N57" s="168">
        <v>1.0543899999999999</v>
      </c>
      <c r="O57" s="168">
        <f>ROUND(E57*N57,2)</f>
        <v>0.43</v>
      </c>
      <c r="P57" s="168">
        <v>0</v>
      </c>
      <c r="Q57" s="168">
        <f>ROUND(E57*P57,2)</f>
        <v>0</v>
      </c>
      <c r="R57" s="170" t="s">
        <v>628</v>
      </c>
      <c r="S57" s="170" t="s">
        <v>181</v>
      </c>
      <c r="T57" s="171" t="s">
        <v>280</v>
      </c>
      <c r="U57" s="157">
        <v>15.231</v>
      </c>
      <c r="V57" s="157">
        <f>ROUND(E57*U57,2)</f>
        <v>6.26</v>
      </c>
      <c r="W57" s="157"/>
      <c r="X57" s="157" t="s">
        <v>227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228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252" t="s">
        <v>642</v>
      </c>
      <c r="D58" s="253"/>
      <c r="E58" s="253"/>
      <c r="F58" s="253"/>
      <c r="G58" s="253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252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181" t="s">
        <v>630</v>
      </c>
      <c r="D59" s="179"/>
      <c r="E59" s="180"/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230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181" t="s">
        <v>631</v>
      </c>
      <c r="D60" s="179"/>
      <c r="E60" s="180"/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230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181" t="s">
        <v>643</v>
      </c>
      <c r="D61" s="179"/>
      <c r="E61" s="180">
        <v>0.4108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47"/>
      <c r="Z61" s="147"/>
      <c r="AA61" s="147"/>
      <c r="AB61" s="147"/>
      <c r="AC61" s="147"/>
      <c r="AD61" s="147"/>
      <c r="AE61" s="147"/>
      <c r="AF61" s="147"/>
      <c r="AG61" s="147" t="s">
        <v>230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241"/>
      <c r="D62" s="242"/>
      <c r="E62" s="242"/>
      <c r="F62" s="242"/>
      <c r="G62" s="242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47"/>
      <c r="Z62" s="147"/>
      <c r="AA62" s="147"/>
      <c r="AB62" s="147"/>
      <c r="AC62" s="147"/>
      <c r="AD62" s="147"/>
      <c r="AE62" s="147"/>
      <c r="AF62" s="147"/>
      <c r="AG62" s="147" t="s">
        <v>187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65">
        <v>8</v>
      </c>
      <c r="B63" s="166" t="s">
        <v>644</v>
      </c>
      <c r="C63" s="175" t="s">
        <v>645</v>
      </c>
      <c r="D63" s="167" t="s">
        <v>248</v>
      </c>
      <c r="E63" s="168">
        <v>17.660319999999999</v>
      </c>
      <c r="F63" s="169"/>
      <c r="G63" s="170">
        <f>ROUND(E63*F63,2)</f>
        <v>0</v>
      </c>
      <c r="H63" s="169"/>
      <c r="I63" s="170">
        <f>ROUND(E63*H63,2)</f>
        <v>0</v>
      </c>
      <c r="J63" s="169"/>
      <c r="K63" s="170">
        <f>ROUND(E63*J63,2)</f>
        <v>0</v>
      </c>
      <c r="L63" s="170">
        <v>21</v>
      </c>
      <c r="M63" s="170">
        <f>G63*(1+L63/100)</f>
        <v>0</v>
      </c>
      <c r="N63" s="168">
        <v>3.0000000000000001E-5</v>
      </c>
      <c r="O63" s="168">
        <f>ROUND(E63*N63,2)</f>
        <v>0</v>
      </c>
      <c r="P63" s="168">
        <v>0</v>
      </c>
      <c r="Q63" s="168">
        <f>ROUND(E63*P63,2)</f>
        <v>0</v>
      </c>
      <c r="R63" s="170" t="s">
        <v>437</v>
      </c>
      <c r="S63" s="170" t="s">
        <v>181</v>
      </c>
      <c r="T63" s="171" t="s">
        <v>280</v>
      </c>
      <c r="U63" s="157">
        <v>4.3999999999999997E-2</v>
      </c>
      <c r="V63" s="157">
        <f>ROUND(E63*U63,2)</f>
        <v>0.78</v>
      </c>
      <c r="W63" s="157"/>
      <c r="X63" s="157" t="s">
        <v>227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228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181" t="s">
        <v>630</v>
      </c>
      <c r="D64" s="179"/>
      <c r="E64" s="180"/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47"/>
      <c r="Z64" s="147"/>
      <c r="AA64" s="147"/>
      <c r="AB64" s="147"/>
      <c r="AC64" s="147"/>
      <c r="AD64" s="147"/>
      <c r="AE64" s="147"/>
      <c r="AF64" s="147"/>
      <c r="AG64" s="147" t="s">
        <v>230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181" t="s">
        <v>646</v>
      </c>
      <c r="D65" s="179"/>
      <c r="E65" s="180"/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47"/>
      <c r="Z65" s="147"/>
      <c r="AA65" s="147"/>
      <c r="AB65" s="147"/>
      <c r="AC65" s="147"/>
      <c r="AD65" s="147"/>
      <c r="AE65" s="147"/>
      <c r="AF65" s="147"/>
      <c r="AG65" s="147" t="s">
        <v>230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181" t="s">
        <v>647</v>
      </c>
      <c r="D66" s="179"/>
      <c r="E66" s="180">
        <v>17.660319999999999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47"/>
      <c r="Z66" s="147"/>
      <c r="AA66" s="147"/>
      <c r="AB66" s="147"/>
      <c r="AC66" s="147"/>
      <c r="AD66" s="147"/>
      <c r="AE66" s="147"/>
      <c r="AF66" s="147"/>
      <c r="AG66" s="147" t="s">
        <v>230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241"/>
      <c r="D67" s="242"/>
      <c r="E67" s="242"/>
      <c r="F67" s="242"/>
      <c r="G67" s="242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47"/>
      <c r="Z67" s="147"/>
      <c r="AA67" s="147"/>
      <c r="AB67" s="147"/>
      <c r="AC67" s="147"/>
      <c r="AD67" s="147"/>
      <c r="AE67" s="147"/>
      <c r="AF67" s="147"/>
      <c r="AG67" s="147" t="s">
        <v>187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22.5" outlineLevel="1" x14ac:dyDescent="0.2">
      <c r="A68" s="165">
        <v>9</v>
      </c>
      <c r="B68" s="166" t="s">
        <v>648</v>
      </c>
      <c r="C68" s="175" t="s">
        <v>649</v>
      </c>
      <c r="D68" s="167" t="s">
        <v>248</v>
      </c>
      <c r="E68" s="168">
        <v>20.309370000000001</v>
      </c>
      <c r="F68" s="169"/>
      <c r="G68" s="170">
        <f>ROUND(E68*F68,2)</f>
        <v>0</v>
      </c>
      <c r="H68" s="169"/>
      <c r="I68" s="170">
        <f>ROUND(E68*H68,2)</f>
        <v>0</v>
      </c>
      <c r="J68" s="169"/>
      <c r="K68" s="170">
        <f>ROUND(E68*J68,2)</f>
        <v>0</v>
      </c>
      <c r="L68" s="170">
        <v>21</v>
      </c>
      <c r="M68" s="170">
        <f>G68*(1+L68/100)</f>
        <v>0</v>
      </c>
      <c r="N68" s="168">
        <v>2.0000000000000001E-4</v>
      </c>
      <c r="O68" s="168">
        <f>ROUND(E68*N68,2)</f>
        <v>0</v>
      </c>
      <c r="P68" s="168">
        <v>0</v>
      </c>
      <c r="Q68" s="168">
        <f>ROUND(E68*P68,2)</f>
        <v>0</v>
      </c>
      <c r="R68" s="170" t="s">
        <v>424</v>
      </c>
      <c r="S68" s="170" t="s">
        <v>181</v>
      </c>
      <c r="T68" s="171" t="s">
        <v>250</v>
      </c>
      <c r="U68" s="157">
        <v>0</v>
      </c>
      <c r="V68" s="157">
        <f>ROUND(E68*U68,2)</f>
        <v>0</v>
      </c>
      <c r="W68" s="157"/>
      <c r="X68" s="157" t="s">
        <v>425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426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181" t="s">
        <v>630</v>
      </c>
      <c r="D69" s="179"/>
      <c r="E69" s="180"/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47"/>
      <c r="Z69" s="147"/>
      <c r="AA69" s="147"/>
      <c r="AB69" s="147"/>
      <c r="AC69" s="147"/>
      <c r="AD69" s="147"/>
      <c r="AE69" s="147"/>
      <c r="AF69" s="147"/>
      <c r="AG69" s="147" t="s">
        <v>230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181" t="s">
        <v>646</v>
      </c>
      <c r="D70" s="179"/>
      <c r="E70" s="180"/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47"/>
      <c r="Z70" s="147"/>
      <c r="AA70" s="147"/>
      <c r="AB70" s="147"/>
      <c r="AC70" s="147"/>
      <c r="AD70" s="147"/>
      <c r="AE70" s="147"/>
      <c r="AF70" s="147"/>
      <c r="AG70" s="147" t="s">
        <v>230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181" t="s">
        <v>650</v>
      </c>
      <c r="D71" s="179"/>
      <c r="E71" s="180">
        <v>20.309370000000001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47"/>
      <c r="Z71" s="147"/>
      <c r="AA71" s="147"/>
      <c r="AB71" s="147"/>
      <c r="AC71" s="147"/>
      <c r="AD71" s="147"/>
      <c r="AE71" s="147"/>
      <c r="AF71" s="147"/>
      <c r="AG71" s="147" t="s">
        <v>230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241"/>
      <c r="D72" s="242"/>
      <c r="E72" s="242"/>
      <c r="F72" s="242"/>
      <c r="G72" s="242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47"/>
      <c r="Z72" s="147"/>
      <c r="AA72" s="147"/>
      <c r="AB72" s="147"/>
      <c r="AC72" s="147"/>
      <c r="AD72" s="147"/>
      <c r="AE72" s="147"/>
      <c r="AF72" s="147"/>
      <c r="AG72" s="147" t="s">
        <v>187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x14ac:dyDescent="0.2">
      <c r="A73" s="159" t="s">
        <v>176</v>
      </c>
      <c r="B73" s="160" t="s">
        <v>108</v>
      </c>
      <c r="C73" s="174" t="s">
        <v>109</v>
      </c>
      <c r="D73" s="161"/>
      <c r="E73" s="162"/>
      <c r="F73" s="163"/>
      <c r="G73" s="163">
        <f>SUMIF(AG74:AG113,"&lt;&gt;NOR",G74:G113)</f>
        <v>0</v>
      </c>
      <c r="H73" s="163"/>
      <c r="I73" s="163">
        <f>SUM(I74:I113)</f>
        <v>0</v>
      </c>
      <c r="J73" s="163"/>
      <c r="K73" s="163">
        <f>SUM(K74:K113)</f>
        <v>0</v>
      </c>
      <c r="L73" s="163"/>
      <c r="M73" s="163">
        <f>SUM(M74:M113)</f>
        <v>0</v>
      </c>
      <c r="N73" s="162"/>
      <c r="O73" s="162">
        <f>SUM(O74:O113)</f>
        <v>60.52000000000001</v>
      </c>
      <c r="P73" s="162"/>
      <c r="Q73" s="162">
        <f>SUM(Q74:Q113)</f>
        <v>0</v>
      </c>
      <c r="R73" s="163"/>
      <c r="S73" s="163"/>
      <c r="T73" s="164"/>
      <c r="U73" s="158"/>
      <c r="V73" s="158">
        <f>SUM(V74:V113)</f>
        <v>91.55</v>
      </c>
      <c r="W73" s="158"/>
      <c r="X73" s="158"/>
      <c r="AG73" t="s">
        <v>177</v>
      </c>
    </row>
    <row r="74" spans="1:60" outlineLevel="1" x14ac:dyDescent="0.2">
      <c r="A74" s="165">
        <v>10</v>
      </c>
      <c r="B74" s="166" t="s">
        <v>644</v>
      </c>
      <c r="C74" s="175" t="s">
        <v>645</v>
      </c>
      <c r="D74" s="167" t="s">
        <v>248</v>
      </c>
      <c r="E74" s="168">
        <v>34.212499999999999</v>
      </c>
      <c r="F74" s="169"/>
      <c r="G74" s="170">
        <f>ROUND(E74*F74,2)</f>
        <v>0</v>
      </c>
      <c r="H74" s="169"/>
      <c r="I74" s="170">
        <f>ROUND(E74*H74,2)</f>
        <v>0</v>
      </c>
      <c r="J74" s="169"/>
      <c r="K74" s="170">
        <f>ROUND(E74*J74,2)</f>
        <v>0</v>
      </c>
      <c r="L74" s="170">
        <v>21</v>
      </c>
      <c r="M74" s="170">
        <f>G74*(1+L74/100)</f>
        <v>0</v>
      </c>
      <c r="N74" s="168">
        <v>3.0000000000000001E-5</v>
      </c>
      <c r="O74" s="168">
        <f>ROUND(E74*N74,2)</f>
        <v>0</v>
      </c>
      <c r="P74" s="168">
        <v>0</v>
      </c>
      <c r="Q74" s="168">
        <f>ROUND(E74*P74,2)</f>
        <v>0</v>
      </c>
      <c r="R74" s="170" t="s">
        <v>437</v>
      </c>
      <c r="S74" s="170" t="s">
        <v>181</v>
      </c>
      <c r="T74" s="171" t="s">
        <v>429</v>
      </c>
      <c r="U74" s="157">
        <v>4.3999999999999997E-2</v>
      </c>
      <c r="V74" s="157">
        <f>ROUND(E74*U74,2)</f>
        <v>1.51</v>
      </c>
      <c r="W74" s="157"/>
      <c r="X74" s="157" t="s">
        <v>227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228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181" t="s">
        <v>651</v>
      </c>
      <c r="D75" s="179"/>
      <c r="E75" s="180"/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47"/>
      <c r="Z75" s="147"/>
      <c r="AA75" s="147"/>
      <c r="AB75" s="147"/>
      <c r="AC75" s="147"/>
      <c r="AD75" s="147"/>
      <c r="AE75" s="147"/>
      <c r="AF75" s="147"/>
      <c r="AG75" s="147" t="s">
        <v>230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181" t="s">
        <v>652</v>
      </c>
      <c r="D76" s="179"/>
      <c r="E76" s="180">
        <v>34.212499999999999</v>
      </c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47"/>
      <c r="Z76" s="147"/>
      <c r="AA76" s="147"/>
      <c r="AB76" s="147"/>
      <c r="AC76" s="147"/>
      <c r="AD76" s="147"/>
      <c r="AE76" s="147"/>
      <c r="AF76" s="147"/>
      <c r="AG76" s="147" t="s">
        <v>230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241"/>
      <c r="D77" s="242"/>
      <c r="E77" s="242"/>
      <c r="F77" s="242"/>
      <c r="G77" s="242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47"/>
      <c r="Z77" s="147"/>
      <c r="AA77" s="147"/>
      <c r="AB77" s="147"/>
      <c r="AC77" s="147"/>
      <c r="AD77" s="147"/>
      <c r="AE77" s="147"/>
      <c r="AF77" s="147"/>
      <c r="AG77" s="147" t="s">
        <v>187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65">
        <v>11</v>
      </c>
      <c r="B78" s="166" t="s">
        <v>653</v>
      </c>
      <c r="C78" s="175" t="s">
        <v>654</v>
      </c>
      <c r="D78" s="167" t="s">
        <v>336</v>
      </c>
      <c r="E78" s="168">
        <v>47</v>
      </c>
      <c r="F78" s="169"/>
      <c r="G78" s="170">
        <f>ROUND(E78*F78,2)</f>
        <v>0</v>
      </c>
      <c r="H78" s="169"/>
      <c r="I78" s="170">
        <f>ROUND(E78*H78,2)</f>
        <v>0</v>
      </c>
      <c r="J78" s="169"/>
      <c r="K78" s="170">
        <f>ROUND(E78*J78,2)</f>
        <v>0</v>
      </c>
      <c r="L78" s="170">
        <v>21</v>
      </c>
      <c r="M78" s="170">
        <f>G78*(1+L78/100)</f>
        <v>0</v>
      </c>
      <c r="N78" s="168">
        <v>2.513E-2</v>
      </c>
      <c r="O78" s="168">
        <f>ROUND(E78*N78,2)</f>
        <v>1.18</v>
      </c>
      <c r="P78" s="168">
        <v>0</v>
      </c>
      <c r="Q78" s="168">
        <f>ROUND(E78*P78,2)</f>
        <v>0</v>
      </c>
      <c r="R78" s="170"/>
      <c r="S78" s="170" t="s">
        <v>181</v>
      </c>
      <c r="T78" s="171" t="s">
        <v>280</v>
      </c>
      <c r="U78" s="157">
        <v>1.2829999999999999</v>
      </c>
      <c r="V78" s="157">
        <f>ROUND(E78*U78,2)</f>
        <v>60.3</v>
      </c>
      <c r="W78" s="157"/>
      <c r="X78" s="157" t="s">
        <v>227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267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181" t="s">
        <v>651</v>
      </c>
      <c r="D79" s="179"/>
      <c r="E79" s="180"/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47"/>
      <c r="Z79" s="147"/>
      <c r="AA79" s="147"/>
      <c r="AB79" s="147"/>
      <c r="AC79" s="147"/>
      <c r="AD79" s="147"/>
      <c r="AE79" s="147"/>
      <c r="AF79" s="147"/>
      <c r="AG79" s="147" t="s">
        <v>230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181" t="s">
        <v>655</v>
      </c>
      <c r="D80" s="179"/>
      <c r="E80" s="180">
        <v>47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47"/>
      <c r="Z80" s="147"/>
      <c r="AA80" s="147"/>
      <c r="AB80" s="147"/>
      <c r="AC80" s="147"/>
      <c r="AD80" s="147"/>
      <c r="AE80" s="147"/>
      <c r="AF80" s="147"/>
      <c r="AG80" s="147" t="s">
        <v>230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241"/>
      <c r="D81" s="242"/>
      <c r="E81" s="242"/>
      <c r="F81" s="242"/>
      <c r="G81" s="242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47"/>
      <c r="Z81" s="147"/>
      <c r="AA81" s="147"/>
      <c r="AB81" s="147"/>
      <c r="AC81" s="147"/>
      <c r="AD81" s="147"/>
      <c r="AE81" s="147"/>
      <c r="AF81" s="147"/>
      <c r="AG81" s="147" t="s">
        <v>187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65">
        <v>12</v>
      </c>
      <c r="B82" s="166" t="s">
        <v>656</v>
      </c>
      <c r="C82" s="175" t="s">
        <v>657</v>
      </c>
      <c r="D82" s="167" t="s">
        <v>304</v>
      </c>
      <c r="E82" s="168">
        <v>5.7477</v>
      </c>
      <c r="F82" s="169"/>
      <c r="G82" s="170">
        <f>ROUND(E82*F82,2)</f>
        <v>0</v>
      </c>
      <c r="H82" s="169"/>
      <c r="I82" s="170">
        <f>ROUND(E82*H82,2)</f>
        <v>0</v>
      </c>
      <c r="J82" s="169"/>
      <c r="K82" s="170">
        <f>ROUND(E82*J82,2)</f>
        <v>0</v>
      </c>
      <c r="L82" s="170">
        <v>21</v>
      </c>
      <c r="M82" s="170">
        <f>G82*(1+L82/100)</f>
        <v>0</v>
      </c>
      <c r="N82" s="168">
        <v>2.5249999999999999</v>
      </c>
      <c r="O82" s="168">
        <f>ROUND(E82*N82,2)</f>
        <v>14.51</v>
      </c>
      <c r="P82" s="168">
        <v>0</v>
      </c>
      <c r="Q82" s="168">
        <f>ROUND(E82*P82,2)</f>
        <v>0</v>
      </c>
      <c r="R82" s="170" t="s">
        <v>628</v>
      </c>
      <c r="S82" s="170" t="s">
        <v>181</v>
      </c>
      <c r="T82" s="171" t="s">
        <v>280</v>
      </c>
      <c r="U82" s="157">
        <v>2.3170000000000002</v>
      </c>
      <c r="V82" s="157">
        <f>ROUND(E82*U82,2)</f>
        <v>13.32</v>
      </c>
      <c r="W82" s="157"/>
      <c r="X82" s="157" t="s">
        <v>227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228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252" t="s">
        <v>658</v>
      </c>
      <c r="D83" s="253"/>
      <c r="E83" s="253"/>
      <c r="F83" s="253"/>
      <c r="G83" s="253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47"/>
      <c r="Z83" s="147"/>
      <c r="AA83" s="147"/>
      <c r="AB83" s="147"/>
      <c r="AC83" s="147"/>
      <c r="AD83" s="147"/>
      <c r="AE83" s="147"/>
      <c r="AF83" s="147"/>
      <c r="AG83" s="147" t="s">
        <v>252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250" t="s">
        <v>659</v>
      </c>
      <c r="D84" s="251"/>
      <c r="E84" s="251"/>
      <c r="F84" s="251"/>
      <c r="G84" s="251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47"/>
      <c r="Z84" s="147"/>
      <c r="AA84" s="147"/>
      <c r="AB84" s="147"/>
      <c r="AC84" s="147"/>
      <c r="AD84" s="147"/>
      <c r="AE84" s="147"/>
      <c r="AF84" s="147"/>
      <c r="AG84" s="147" t="s">
        <v>186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181" t="s">
        <v>651</v>
      </c>
      <c r="D85" s="179"/>
      <c r="E85" s="180"/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47"/>
      <c r="Z85" s="147"/>
      <c r="AA85" s="147"/>
      <c r="AB85" s="147"/>
      <c r="AC85" s="147"/>
      <c r="AD85" s="147"/>
      <c r="AE85" s="147"/>
      <c r="AF85" s="147"/>
      <c r="AG85" s="147" t="s">
        <v>230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181" t="s">
        <v>660</v>
      </c>
      <c r="D86" s="179"/>
      <c r="E86" s="180"/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47"/>
      <c r="Z86" s="147"/>
      <c r="AA86" s="147"/>
      <c r="AB86" s="147"/>
      <c r="AC86" s="147"/>
      <c r="AD86" s="147"/>
      <c r="AE86" s="147"/>
      <c r="AF86" s="147"/>
      <c r="AG86" s="147" t="s">
        <v>230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181" t="s">
        <v>661</v>
      </c>
      <c r="D87" s="179"/>
      <c r="E87" s="180">
        <v>5.7477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47"/>
      <c r="Z87" s="147"/>
      <c r="AA87" s="147"/>
      <c r="AB87" s="147"/>
      <c r="AC87" s="147"/>
      <c r="AD87" s="147"/>
      <c r="AE87" s="147"/>
      <c r="AF87" s="147"/>
      <c r="AG87" s="147" t="s">
        <v>230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241"/>
      <c r="D88" s="242"/>
      <c r="E88" s="242"/>
      <c r="F88" s="242"/>
      <c r="G88" s="242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47"/>
      <c r="Z88" s="147"/>
      <c r="AA88" s="147"/>
      <c r="AB88" s="147"/>
      <c r="AC88" s="147"/>
      <c r="AD88" s="147"/>
      <c r="AE88" s="147"/>
      <c r="AF88" s="147"/>
      <c r="AG88" s="147" t="s">
        <v>187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22.5" outlineLevel="1" x14ac:dyDescent="0.2">
      <c r="A89" s="165">
        <v>13</v>
      </c>
      <c r="B89" s="166" t="s">
        <v>662</v>
      </c>
      <c r="C89" s="175" t="s">
        <v>663</v>
      </c>
      <c r="D89" s="167" t="s">
        <v>304</v>
      </c>
      <c r="E89" s="168">
        <v>8.9250000000000007</v>
      </c>
      <c r="F89" s="169"/>
      <c r="G89" s="170">
        <f>ROUND(E89*F89,2)</f>
        <v>0</v>
      </c>
      <c r="H89" s="169"/>
      <c r="I89" s="170">
        <f>ROUND(E89*H89,2)</f>
        <v>0</v>
      </c>
      <c r="J89" s="169"/>
      <c r="K89" s="170">
        <f>ROUND(E89*J89,2)</f>
        <v>0</v>
      </c>
      <c r="L89" s="170">
        <v>21</v>
      </c>
      <c r="M89" s="170">
        <f>G89*(1+L89/100)</f>
        <v>0</v>
      </c>
      <c r="N89" s="168">
        <v>1.837</v>
      </c>
      <c r="O89" s="168">
        <f>ROUND(E89*N89,2)</f>
        <v>16.399999999999999</v>
      </c>
      <c r="P89" s="168">
        <v>0</v>
      </c>
      <c r="Q89" s="168">
        <f>ROUND(E89*P89,2)</f>
        <v>0</v>
      </c>
      <c r="R89" s="170" t="s">
        <v>628</v>
      </c>
      <c r="S89" s="170" t="s">
        <v>181</v>
      </c>
      <c r="T89" s="171" t="s">
        <v>429</v>
      </c>
      <c r="U89" s="157">
        <v>1.84</v>
      </c>
      <c r="V89" s="157">
        <f>ROUND(E89*U89,2)</f>
        <v>16.420000000000002</v>
      </c>
      <c r="W89" s="157"/>
      <c r="X89" s="157" t="s">
        <v>227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228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252" t="s">
        <v>664</v>
      </c>
      <c r="D90" s="253"/>
      <c r="E90" s="253"/>
      <c r="F90" s="253"/>
      <c r="G90" s="253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47"/>
      <c r="Z90" s="147"/>
      <c r="AA90" s="147"/>
      <c r="AB90" s="147"/>
      <c r="AC90" s="147"/>
      <c r="AD90" s="147"/>
      <c r="AE90" s="147"/>
      <c r="AF90" s="147"/>
      <c r="AG90" s="147" t="s">
        <v>252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72" t="str">
        <f>C90</f>
        <v>pod mazaniny a dlažby, popř. na plochých střechách, vodorovný nebo ve spádu, s udusáním a urovnáním povrchu,</v>
      </c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181" t="s">
        <v>651</v>
      </c>
      <c r="D91" s="179"/>
      <c r="E91" s="180"/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47"/>
      <c r="Z91" s="147"/>
      <c r="AA91" s="147"/>
      <c r="AB91" s="147"/>
      <c r="AC91" s="147"/>
      <c r="AD91" s="147"/>
      <c r="AE91" s="147"/>
      <c r="AF91" s="147"/>
      <c r="AG91" s="147" t="s">
        <v>230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181" t="s">
        <v>665</v>
      </c>
      <c r="D92" s="179"/>
      <c r="E92" s="180">
        <v>8.9250000000000007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47"/>
      <c r="Z92" s="147"/>
      <c r="AA92" s="147"/>
      <c r="AB92" s="147"/>
      <c r="AC92" s="147"/>
      <c r="AD92" s="147"/>
      <c r="AE92" s="147"/>
      <c r="AF92" s="147"/>
      <c r="AG92" s="147" t="s">
        <v>230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241"/>
      <c r="D93" s="242"/>
      <c r="E93" s="242"/>
      <c r="F93" s="242"/>
      <c r="G93" s="242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47"/>
      <c r="Z93" s="147"/>
      <c r="AA93" s="147"/>
      <c r="AB93" s="147"/>
      <c r="AC93" s="147"/>
      <c r="AD93" s="147"/>
      <c r="AE93" s="147"/>
      <c r="AF93" s="147"/>
      <c r="AG93" s="147" t="s">
        <v>187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22.5" outlineLevel="1" x14ac:dyDescent="0.2">
      <c r="A94" s="165">
        <v>14</v>
      </c>
      <c r="B94" s="166" t="s">
        <v>666</v>
      </c>
      <c r="C94" s="175" t="s">
        <v>667</v>
      </c>
      <c r="D94" s="167" t="s">
        <v>341</v>
      </c>
      <c r="E94" s="168">
        <v>40</v>
      </c>
      <c r="F94" s="169"/>
      <c r="G94" s="170">
        <f>ROUND(E94*F94,2)</f>
        <v>0</v>
      </c>
      <c r="H94" s="169"/>
      <c r="I94" s="170">
        <f>ROUND(E94*H94,2)</f>
        <v>0</v>
      </c>
      <c r="J94" s="169"/>
      <c r="K94" s="170">
        <f>ROUND(E94*J94,2)</f>
        <v>0</v>
      </c>
      <c r="L94" s="170">
        <v>21</v>
      </c>
      <c r="M94" s="170">
        <f>G94*(1+L94/100)</f>
        <v>0</v>
      </c>
      <c r="N94" s="168">
        <v>0.59699999999999998</v>
      </c>
      <c r="O94" s="168">
        <f>ROUND(E94*N94,2)</f>
        <v>23.88</v>
      </c>
      <c r="P94" s="168">
        <v>0</v>
      </c>
      <c r="Q94" s="168">
        <f>ROUND(E94*P94,2)</f>
        <v>0</v>
      </c>
      <c r="R94" s="170"/>
      <c r="S94" s="170" t="s">
        <v>215</v>
      </c>
      <c r="T94" s="171" t="s">
        <v>182</v>
      </c>
      <c r="U94" s="157">
        <v>0</v>
      </c>
      <c r="V94" s="157">
        <f>ROUND(E94*U94,2)</f>
        <v>0</v>
      </c>
      <c r="W94" s="157"/>
      <c r="X94" s="157" t="s">
        <v>425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426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237"/>
      <c r="D95" s="238"/>
      <c r="E95" s="238"/>
      <c r="F95" s="238"/>
      <c r="G95" s="238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47"/>
      <c r="Z95" s="147"/>
      <c r="AA95" s="147"/>
      <c r="AB95" s="147"/>
      <c r="AC95" s="147"/>
      <c r="AD95" s="147"/>
      <c r="AE95" s="147"/>
      <c r="AF95" s="147"/>
      <c r="AG95" s="147" t="s">
        <v>187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ht="22.5" outlineLevel="1" x14ac:dyDescent="0.2">
      <c r="A96" s="165">
        <v>15</v>
      </c>
      <c r="B96" s="166" t="s">
        <v>668</v>
      </c>
      <c r="C96" s="175" t="s">
        <v>667</v>
      </c>
      <c r="D96" s="167" t="s">
        <v>341</v>
      </c>
      <c r="E96" s="168">
        <v>1</v>
      </c>
      <c r="F96" s="169"/>
      <c r="G96" s="170">
        <f>ROUND(E96*F96,2)</f>
        <v>0</v>
      </c>
      <c r="H96" s="169"/>
      <c r="I96" s="170">
        <f>ROUND(E96*H96,2)</f>
        <v>0</v>
      </c>
      <c r="J96" s="169"/>
      <c r="K96" s="170">
        <f>ROUND(E96*J96,2)</f>
        <v>0</v>
      </c>
      <c r="L96" s="170">
        <v>21</v>
      </c>
      <c r="M96" s="170">
        <f>G96*(1+L96/100)</f>
        <v>0</v>
      </c>
      <c r="N96" s="168">
        <v>0.59699999999999998</v>
      </c>
      <c r="O96" s="168">
        <f>ROUND(E96*N96,2)</f>
        <v>0.6</v>
      </c>
      <c r="P96" s="168">
        <v>0</v>
      </c>
      <c r="Q96" s="168">
        <f>ROUND(E96*P96,2)</f>
        <v>0</v>
      </c>
      <c r="R96" s="170"/>
      <c r="S96" s="170" t="s">
        <v>215</v>
      </c>
      <c r="T96" s="171" t="s">
        <v>182</v>
      </c>
      <c r="U96" s="157">
        <v>0</v>
      </c>
      <c r="V96" s="157">
        <f>ROUND(E96*U96,2)</f>
        <v>0</v>
      </c>
      <c r="W96" s="157"/>
      <c r="X96" s="157" t="s">
        <v>425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426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237"/>
      <c r="D97" s="238"/>
      <c r="E97" s="238"/>
      <c r="F97" s="238"/>
      <c r="G97" s="238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47"/>
      <c r="Z97" s="147"/>
      <c r="AA97" s="147"/>
      <c r="AB97" s="147"/>
      <c r="AC97" s="147"/>
      <c r="AD97" s="147"/>
      <c r="AE97" s="147"/>
      <c r="AF97" s="147"/>
      <c r="AG97" s="147" t="s">
        <v>187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22.5" outlineLevel="1" x14ac:dyDescent="0.2">
      <c r="A98" s="165">
        <v>16</v>
      </c>
      <c r="B98" s="166" t="s">
        <v>669</v>
      </c>
      <c r="C98" s="175" t="s">
        <v>667</v>
      </c>
      <c r="D98" s="167" t="s">
        <v>341</v>
      </c>
      <c r="E98" s="168">
        <v>1</v>
      </c>
      <c r="F98" s="169"/>
      <c r="G98" s="170">
        <f>ROUND(E98*F98,2)</f>
        <v>0</v>
      </c>
      <c r="H98" s="169"/>
      <c r="I98" s="170">
        <f>ROUND(E98*H98,2)</f>
        <v>0</v>
      </c>
      <c r="J98" s="169"/>
      <c r="K98" s="170">
        <f>ROUND(E98*J98,2)</f>
        <v>0</v>
      </c>
      <c r="L98" s="170">
        <v>21</v>
      </c>
      <c r="M98" s="170">
        <f>G98*(1+L98/100)</f>
        <v>0</v>
      </c>
      <c r="N98" s="168">
        <v>0.59699999999999998</v>
      </c>
      <c r="O98" s="168">
        <f>ROUND(E98*N98,2)</f>
        <v>0.6</v>
      </c>
      <c r="P98" s="168">
        <v>0</v>
      </c>
      <c r="Q98" s="168">
        <f>ROUND(E98*P98,2)</f>
        <v>0</v>
      </c>
      <c r="R98" s="170"/>
      <c r="S98" s="170" t="s">
        <v>215</v>
      </c>
      <c r="T98" s="171" t="s">
        <v>182</v>
      </c>
      <c r="U98" s="157">
        <v>0</v>
      </c>
      <c r="V98" s="157">
        <f>ROUND(E98*U98,2)</f>
        <v>0</v>
      </c>
      <c r="W98" s="157"/>
      <c r="X98" s="157" t="s">
        <v>425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426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237"/>
      <c r="D99" s="238"/>
      <c r="E99" s="238"/>
      <c r="F99" s="238"/>
      <c r="G99" s="238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47"/>
      <c r="Z99" s="147"/>
      <c r="AA99" s="147"/>
      <c r="AB99" s="147"/>
      <c r="AC99" s="147"/>
      <c r="AD99" s="147"/>
      <c r="AE99" s="147"/>
      <c r="AF99" s="147"/>
      <c r="AG99" s="147" t="s">
        <v>187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22.5" outlineLevel="1" x14ac:dyDescent="0.2">
      <c r="A100" s="165">
        <v>17</v>
      </c>
      <c r="B100" s="166" t="s">
        <v>670</v>
      </c>
      <c r="C100" s="175" t="s">
        <v>671</v>
      </c>
      <c r="D100" s="167" t="s">
        <v>341</v>
      </c>
      <c r="E100" s="168">
        <v>1</v>
      </c>
      <c r="F100" s="169"/>
      <c r="G100" s="170">
        <f>ROUND(E100*F100,2)</f>
        <v>0</v>
      </c>
      <c r="H100" s="169"/>
      <c r="I100" s="170">
        <f>ROUND(E100*H100,2)</f>
        <v>0</v>
      </c>
      <c r="J100" s="169"/>
      <c r="K100" s="170">
        <f>ROUND(E100*J100,2)</f>
        <v>0</v>
      </c>
      <c r="L100" s="170">
        <v>21</v>
      </c>
      <c r="M100" s="170">
        <f>G100*(1+L100/100)</f>
        <v>0</v>
      </c>
      <c r="N100" s="168">
        <v>0.52200000000000002</v>
      </c>
      <c r="O100" s="168">
        <f>ROUND(E100*N100,2)</f>
        <v>0.52</v>
      </c>
      <c r="P100" s="168">
        <v>0</v>
      </c>
      <c r="Q100" s="168">
        <f>ROUND(E100*P100,2)</f>
        <v>0</v>
      </c>
      <c r="R100" s="170"/>
      <c r="S100" s="170" t="s">
        <v>215</v>
      </c>
      <c r="T100" s="171" t="s">
        <v>182</v>
      </c>
      <c r="U100" s="157">
        <v>0</v>
      </c>
      <c r="V100" s="157">
        <f>ROUND(E100*U100,2)</f>
        <v>0</v>
      </c>
      <c r="W100" s="157"/>
      <c r="X100" s="157" t="s">
        <v>425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426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237"/>
      <c r="D101" s="238"/>
      <c r="E101" s="238"/>
      <c r="F101" s="238"/>
      <c r="G101" s="238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47"/>
      <c r="Z101" s="147"/>
      <c r="AA101" s="147"/>
      <c r="AB101" s="147"/>
      <c r="AC101" s="147"/>
      <c r="AD101" s="147"/>
      <c r="AE101" s="147"/>
      <c r="AF101" s="147"/>
      <c r="AG101" s="147" t="s">
        <v>187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22.5" outlineLevel="1" x14ac:dyDescent="0.2">
      <c r="A102" s="165">
        <v>18</v>
      </c>
      <c r="B102" s="166" t="s">
        <v>672</v>
      </c>
      <c r="C102" s="175" t="s">
        <v>673</v>
      </c>
      <c r="D102" s="167" t="s">
        <v>341</v>
      </c>
      <c r="E102" s="168">
        <v>1</v>
      </c>
      <c r="F102" s="169"/>
      <c r="G102" s="170">
        <f>ROUND(E102*F102,2)</f>
        <v>0</v>
      </c>
      <c r="H102" s="169"/>
      <c r="I102" s="170">
        <f>ROUND(E102*H102,2)</f>
        <v>0</v>
      </c>
      <c r="J102" s="169"/>
      <c r="K102" s="170">
        <f>ROUND(E102*J102,2)</f>
        <v>0</v>
      </c>
      <c r="L102" s="170">
        <v>21</v>
      </c>
      <c r="M102" s="170">
        <f>G102*(1+L102/100)</f>
        <v>0</v>
      </c>
      <c r="N102" s="168">
        <v>0.57599999999999996</v>
      </c>
      <c r="O102" s="168">
        <f>ROUND(E102*N102,2)</f>
        <v>0.57999999999999996</v>
      </c>
      <c r="P102" s="168">
        <v>0</v>
      </c>
      <c r="Q102" s="168">
        <f>ROUND(E102*P102,2)</f>
        <v>0</v>
      </c>
      <c r="R102" s="170"/>
      <c r="S102" s="170" t="s">
        <v>215</v>
      </c>
      <c r="T102" s="171" t="s">
        <v>182</v>
      </c>
      <c r="U102" s="157">
        <v>0</v>
      </c>
      <c r="V102" s="157">
        <f>ROUND(E102*U102,2)</f>
        <v>0</v>
      </c>
      <c r="W102" s="157"/>
      <c r="X102" s="157" t="s">
        <v>425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426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237"/>
      <c r="D103" s="238"/>
      <c r="E103" s="238"/>
      <c r="F103" s="238"/>
      <c r="G103" s="238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187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22.5" outlineLevel="1" x14ac:dyDescent="0.2">
      <c r="A104" s="165">
        <v>19</v>
      </c>
      <c r="B104" s="166" t="s">
        <v>674</v>
      </c>
      <c r="C104" s="175" t="s">
        <v>675</v>
      </c>
      <c r="D104" s="167" t="s">
        <v>341</v>
      </c>
      <c r="E104" s="168">
        <v>1</v>
      </c>
      <c r="F104" s="169"/>
      <c r="G104" s="170">
        <f>ROUND(E104*F104,2)</f>
        <v>0</v>
      </c>
      <c r="H104" s="169"/>
      <c r="I104" s="170">
        <f>ROUND(E104*H104,2)</f>
        <v>0</v>
      </c>
      <c r="J104" s="169"/>
      <c r="K104" s="170">
        <f>ROUND(E104*J104,2)</f>
        <v>0</v>
      </c>
      <c r="L104" s="170">
        <v>21</v>
      </c>
      <c r="M104" s="170">
        <f>G104*(1+L104/100)</f>
        <v>0</v>
      </c>
      <c r="N104" s="168">
        <v>0.80700000000000005</v>
      </c>
      <c r="O104" s="168">
        <f>ROUND(E104*N104,2)</f>
        <v>0.81</v>
      </c>
      <c r="P104" s="168">
        <v>0</v>
      </c>
      <c r="Q104" s="168">
        <f>ROUND(E104*P104,2)</f>
        <v>0</v>
      </c>
      <c r="R104" s="170"/>
      <c r="S104" s="170" t="s">
        <v>215</v>
      </c>
      <c r="T104" s="171" t="s">
        <v>182</v>
      </c>
      <c r="U104" s="157">
        <v>0</v>
      </c>
      <c r="V104" s="157">
        <f>ROUND(E104*U104,2)</f>
        <v>0</v>
      </c>
      <c r="W104" s="157"/>
      <c r="X104" s="157" t="s">
        <v>425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426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237"/>
      <c r="D105" s="238"/>
      <c r="E105" s="238"/>
      <c r="F105" s="238"/>
      <c r="G105" s="238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187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22.5" outlineLevel="1" x14ac:dyDescent="0.2">
      <c r="A106" s="165">
        <v>20</v>
      </c>
      <c r="B106" s="166" t="s">
        <v>676</v>
      </c>
      <c r="C106" s="175" t="s">
        <v>677</v>
      </c>
      <c r="D106" s="167" t="s">
        <v>341</v>
      </c>
      <c r="E106" s="168">
        <v>1</v>
      </c>
      <c r="F106" s="169"/>
      <c r="G106" s="170">
        <f>ROUND(E106*F106,2)</f>
        <v>0</v>
      </c>
      <c r="H106" s="169"/>
      <c r="I106" s="170">
        <f>ROUND(E106*H106,2)</f>
        <v>0</v>
      </c>
      <c r="J106" s="169"/>
      <c r="K106" s="170">
        <f>ROUND(E106*J106,2)</f>
        <v>0</v>
      </c>
      <c r="L106" s="170">
        <v>21</v>
      </c>
      <c r="M106" s="170">
        <f>G106*(1+L106/100)</f>
        <v>0</v>
      </c>
      <c r="N106" s="168">
        <v>0.66500000000000004</v>
      </c>
      <c r="O106" s="168">
        <f>ROUND(E106*N106,2)</f>
        <v>0.67</v>
      </c>
      <c r="P106" s="168">
        <v>0</v>
      </c>
      <c r="Q106" s="168">
        <f>ROUND(E106*P106,2)</f>
        <v>0</v>
      </c>
      <c r="R106" s="170"/>
      <c r="S106" s="170" t="s">
        <v>215</v>
      </c>
      <c r="T106" s="171" t="s">
        <v>182</v>
      </c>
      <c r="U106" s="157">
        <v>0</v>
      </c>
      <c r="V106" s="157">
        <f>ROUND(E106*U106,2)</f>
        <v>0</v>
      </c>
      <c r="W106" s="157"/>
      <c r="X106" s="157" t="s">
        <v>425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426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237"/>
      <c r="D107" s="238"/>
      <c r="E107" s="238"/>
      <c r="F107" s="238"/>
      <c r="G107" s="238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47"/>
      <c r="Z107" s="147"/>
      <c r="AA107" s="147"/>
      <c r="AB107" s="147"/>
      <c r="AC107" s="147"/>
      <c r="AD107" s="147"/>
      <c r="AE107" s="147"/>
      <c r="AF107" s="147"/>
      <c r="AG107" s="147" t="s">
        <v>187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22.5" outlineLevel="1" x14ac:dyDescent="0.2">
      <c r="A108" s="165">
        <v>21</v>
      </c>
      <c r="B108" s="166" t="s">
        <v>678</v>
      </c>
      <c r="C108" s="175" t="s">
        <v>679</v>
      </c>
      <c r="D108" s="167" t="s">
        <v>341</v>
      </c>
      <c r="E108" s="168">
        <v>1</v>
      </c>
      <c r="F108" s="169"/>
      <c r="G108" s="170">
        <f>ROUND(E108*F108,2)</f>
        <v>0</v>
      </c>
      <c r="H108" s="169"/>
      <c r="I108" s="170">
        <f>ROUND(E108*H108,2)</f>
        <v>0</v>
      </c>
      <c r="J108" s="169"/>
      <c r="K108" s="170">
        <f>ROUND(E108*J108,2)</f>
        <v>0</v>
      </c>
      <c r="L108" s="170">
        <v>21</v>
      </c>
      <c r="M108" s="170">
        <f>G108*(1+L108/100)</f>
        <v>0</v>
      </c>
      <c r="N108" s="168">
        <v>0.754</v>
      </c>
      <c r="O108" s="168">
        <f>ROUND(E108*N108,2)</f>
        <v>0.75</v>
      </c>
      <c r="P108" s="168">
        <v>0</v>
      </c>
      <c r="Q108" s="168">
        <f>ROUND(E108*P108,2)</f>
        <v>0</v>
      </c>
      <c r="R108" s="170"/>
      <c r="S108" s="170" t="s">
        <v>215</v>
      </c>
      <c r="T108" s="171" t="s">
        <v>182</v>
      </c>
      <c r="U108" s="157">
        <v>0</v>
      </c>
      <c r="V108" s="157">
        <f>ROUND(E108*U108,2)</f>
        <v>0</v>
      </c>
      <c r="W108" s="157"/>
      <c r="X108" s="157" t="s">
        <v>425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426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237"/>
      <c r="D109" s="238"/>
      <c r="E109" s="238"/>
      <c r="F109" s="238"/>
      <c r="G109" s="238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187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22.5" outlineLevel="1" x14ac:dyDescent="0.2">
      <c r="A110" s="165">
        <v>22</v>
      </c>
      <c r="B110" s="166" t="s">
        <v>680</v>
      </c>
      <c r="C110" s="175" t="s">
        <v>681</v>
      </c>
      <c r="D110" s="167" t="s">
        <v>248</v>
      </c>
      <c r="E110" s="168">
        <v>39.344369999999998</v>
      </c>
      <c r="F110" s="169"/>
      <c r="G110" s="170">
        <f>ROUND(E110*F110,2)</f>
        <v>0</v>
      </c>
      <c r="H110" s="169"/>
      <c r="I110" s="170">
        <f>ROUND(E110*H110,2)</f>
        <v>0</v>
      </c>
      <c r="J110" s="169"/>
      <c r="K110" s="170">
        <f>ROUND(E110*J110,2)</f>
        <v>0</v>
      </c>
      <c r="L110" s="170">
        <v>21</v>
      </c>
      <c r="M110" s="170">
        <f>G110*(1+L110/100)</f>
        <v>0</v>
      </c>
      <c r="N110" s="168">
        <v>4.0000000000000002E-4</v>
      </c>
      <c r="O110" s="168">
        <f>ROUND(E110*N110,2)</f>
        <v>0.02</v>
      </c>
      <c r="P110" s="168">
        <v>0</v>
      </c>
      <c r="Q110" s="168">
        <f>ROUND(E110*P110,2)</f>
        <v>0</v>
      </c>
      <c r="R110" s="170" t="s">
        <v>424</v>
      </c>
      <c r="S110" s="170" t="s">
        <v>181</v>
      </c>
      <c r="T110" s="171" t="s">
        <v>250</v>
      </c>
      <c r="U110" s="157">
        <v>0</v>
      </c>
      <c r="V110" s="157">
        <f>ROUND(E110*U110,2)</f>
        <v>0</v>
      </c>
      <c r="W110" s="157"/>
      <c r="X110" s="157" t="s">
        <v>425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426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181" t="s">
        <v>651</v>
      </c>
      <c r="D111" s="179"/>
      <c r="E111" s="180"/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47"/>
      <c r="Z111" s="147"/>
      <c r="AA111" s="147"/>
      <c r="AB111" s="147"/>
      <c r="AC111" s="147"/>
      <c r="AD111" s="147"/>
      <c r="AE111" s="147"/>
      <c r="AF111" s="147"/>
      <c r="AG111" s="147" t="s">
        <v>230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181" t="s">
        <v>682</v>
      </c>
      <c r="D112" s="179"/>
      <c r="E112" s="180">
        <v>39.344380000000001</v>
      </c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47"/>
      <c r="Z112" s="147"/>
      <c r="AA112" s="147"/>
      <c r="AB112" s="147"/>
      <c r="AC112" s="147"/>
      <c r="AD112" s="147"/>
      <c r="AE112" s="147"/>
      <c r="AF112" s="147"/>
      <c r="AG112" s="147" t="s">
        <v>230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241"/>
      <c r="D113" s="242"/>
      <c r="E113" s="242"/>
      <c r="F113" s="242"/>
      <c r="G113" s="242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47"/>
      <c r="Z113" s="147"/>
      <c r="AA113" s="147"/>
      <c r="AB113" s="147"/>
      <c r="AC113" s="147"/>
      <c r="AD113" s="147"/>
      <c r="AE113" s="147"/>
      <c r="AF113" s="147"/>
      <c r="AG113" s="147" t="s">
        <v>187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x14ac:dyDescent="0.2">
      <c r="A114" s="159" t="s">
        <v>176</v>
      </c>
      <c r="B114" s="160" t="s">
        <v>132</v>
      </c>
      <c r="C114" s="174" t="s">
        <v>133</v>
      </c>
      <c r="D114" s="161"/>
      <c r="E114" s="162"/>
      <c r="F114" s="163"/>
      <c r="G114" s="163">
        <f>SUMIF(AG115:AG119,"&lt;&gt;NOR",G115:G119)</f>
        <v>0</v>
      </c>
      <c r="H114" s="163"/>
      <c r="I114" s="163">
        <f>SUM(I115:I119)</f>
        <v>0</v>
      </c>
      <c r="J114" s="163"/>
      <c r="K114" s="163">
        <f>SUM(K115:K119)</f>
        <v>0</v>
      </c>
      <c r="L114" s="163"/>
      <c r="M114" s="163">
        <f>SUM(M115:M119)</f>
        <v>0</v>
      </c>
      <c r="N114" s="162"/>
      <c r="O114" s="162">
        <f>SUM(O115:O119)</f>
        <v>0</v>
      </c>
      <c r="P114" s="162"/>
      <c r="Q114" s="162">
        <f>SUM(Q115:Q119)</f>
        <v>0</v>
      </c>
      <c r="R114" s="163"/>
      <c r="S114" s="163"/>
      <c r="T114" s="164"/>
      <c r="U114" s="158"/>
      <c r="V114" s="158">
        <f>SUM(V115:V119)</f>
        <v>8.68</v>
      </c>
      <c r="W114" s="158"/>
      <c r="X114" s="158"/>
      <c r="AG114" t="s">
        <v>177</v>
      </c>
    </row>
    <row r="115" spans="1:60" outlineLevel="1" x14ac:dyDescent="0.2">
      <c r="A115" s="165">
        <v>23</v>
      </c>
      <c r="B115" s="166" t="s">
        <v>683</v>
      </c>
      <c r="C115" s="175" t="s">
        <v>684</v>
      </c>
      <c r="D115" s="167" t="s">
        <v>354</v>
      </c>
      <c r="E115" s="168">
        <v>86.763620000000003</v>
      </c>
      <c r="F115" s="169"/>
      <c r="G115" s="170">
        <f>ROUND(E115*F115,2)</f>
        <v>0</v>
      </c>
      <c r="H115" s="169"/>
      <c r="I115" s="170">
        <f>ROUND(E115*H115,2)</f>
        <v>0</v>
      </c>
      <c r="J115" s="169"/>
      <c r="K115" s="170">
        <f>ROUND(E115*J115,2)</f>
        <v>0</v>
      </c>
      <c r="L115" s="170">
        <v>21</v>
      </c>
      <c r="M115" s="170">
        <f>G115*(1+L115/100)</f>
        <v>0</v>
      </c>
      <c r="N115" s="168">
        <v>0</v>
      </c>
      <c r="O115" s="168">
        <f>ROUND(E115*N115,2)</f>
        <v>0</v>
      </c>
      <c r="P115" s="168">
        <v>0</v>
      </c>
      <c r="Q115" s="168">
        <f>ROUND(E115*P115,2)</f>
        <v>0</v>
      </c>
      <c r="R115" s="170"/>
      <c r="S115" s="170" t="s">
        <v>215</v>
      </c>
      <c r="T115" s="171" t="s">
        <v>182</v>
      </c>
      <c r="U115" s="157">
        <v>0.1</v>
      </c>
      <c r="V115" s="157">
        <f>ROUND(E115*U115,2)</f>
        <v>8.68</v>
      </c>
      <c r="W115" s="157"/>
      <c r="X115" s="157" t="s">
        <v>355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356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181" t="s">
        <v>357</v>
      </c>
      <c r="D116" s="179"/>
      <c r="E116" s="180"/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47"/>
      <c r="Z116" s="147"/>
      <c r="AA116" s="147"/>
      <c r="AB116" s="147"/>
      <c r="AC116" s="147"/>
      <c r="AD116" s="147"/>
      <c r="AE116" s="147"/>
      <c r="AF116" s="147"/>
      <c r="AG116" s="147" t="s">
        <v>230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181" t="s">
        <v>685</v>
      </c>
      <c r="D117" s="179"/>
      <c r="E117" s="180"/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47"/>
      <c r="Z117" s="147"/>
      <c r="AA117" s="147"/>
      <c r="AB117" s="147"/>
      <c r="AC117" s="147"/>
      <c r="AD117" s="147"/>
      <c r="AE117" s="147"/>
      <c r="AF117" s="147"/>
      <c r="AG117" s="147" t="s">
        <v>230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181" t="s">
        <v>686</v>
      </c>
      <c r="D118" s="179"/>
      <c r="E118" s="180">
        <v>86.763620000000003</v>
      </c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47"/>
      <c r="Z118" s="147"/>
      <c r="AA118" s="147"/>
      <c r="AB118" s="147"/>
      <c r="AC118" s="147"/>
      <c r="AD118" s="147"/>
      <c r="AE118" s="147"/>
      <c r="AF118" s="147"/>
      <c r="AG118" s="147" t="s">
        <v>230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241"/>
      <c r="D119" s="242"/>
      <c r="E119" s="242"/>
      <c r="F119" s="242"/>
      <c r="G119" s="242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47"/>
      <c r="Z119" s="147"/>
      <c r="AA119" s="147"/>
      <c r="AB119" s="147"/>
      <c r="AC119" s="147"/>
      <c r="AD119" s="147"/>
      <c r="AE119" s="147"/>
      <c r="AF119" s="147"/>
      <c r="AG119" s="147" t="s">
        <v>187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x14ac:dyDescent="0.2">
      <c r="A120" s="3"/>
      <c r="B120" s="4"/>
      <c r="C120" s="176"/>
      <c r="D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AE120">
        <v>15</v>
      </c>
      <c r="AF120">
        <v>21</v>
      </c>
      <c r="AG120" t="s">
        <v>163</v>
      </c>
    </row>
    <row r="121" spans="1:60" x14ac:dyDescent="0.2">
      <c r="A121" s="150"/>
      <c r="B121" s="151" t="s">
        <v>29</v>
      </c>
      <c r="C121" s="177"/>
      <c r="D121" s="152"/>
      <c r="E121" s="153"/>
      <c r="F121" s="153"/>
      <c r="G121" s="173">
        <f>G8+G27+G39+G73+G114</f>
        <v>0</v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AE121">
        <f>SUMIF(L7:L119,AE120,G7:G119)</f>
        <v>0</v>
      </c>
      <c r="AF121">
        <f>SUMIF(L7:L119,AF120,G7:G119)</f>
        <v>0</v>
      </c>
      <c r="AG121" t="s">
        <v>223</v>
      </c>
    </row>
    <row r="122" spans="1:60" x14ac:dyDescent="0.2">
      <c r="C122" s="178"/>
      <c r="D122" s="10"/>
      <c r="AG122" t="s">
        <v>224</v>
      </c>
    </row>
    <row r="123" spans="1:60" x14ac:dyDescent="0.2">
      <c r="D123" s="10"/>
    </row>
    <row r="124" spans="1:60" x14ac:dyDescent="0.2">
      <c r="D124" s="10"/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998" sheet="1"/>
  <mergeCells count="36">
    <mergeCell ref="C50:G50"/>
    <mergeCell ref="A1:G1"/>
    <mergeCell ref="C2:G2"/>
    <mergeCell ref="C3:G3"/>
    <mergeCell ref="C4:G4"/>
    <mergeCell ref="C26:G26"/>
    <mergeCell ref="C32:G32"/>
    <mergeCell ref="C34:G34"/>
    <mergeCell ref="C38:G38"/>
    <mergeCell ref="C41:G41"/>
    <mergeCell ref="C45:G45"/>
    <mergeCell ref="C47:G47"/>
    <mergeCell ref="C88:G88"/>
    <mergeCell ref="C52:G52"/>
    <mergeCell ref="C53:G53"/>
    <mergeCell ref="C56:G56"/>
    <mergeCell ref="C58:G58"/>
    <mergeCell ref="C62:G62"/>
    <mergeCell ref="C67:G67"/>
    <mergeCell ref="C72:G72"/>
    <mergeCell ref="C77:G77"/>
    <mergeCell ref="C81:G81"/>
    <mergeCell ref="C83:G83"/>
    <mergeCell ref="C84:G84"/>
    <mergeCell ref="C119:G119"/>
    <mergeCell ref="C90:G90"/>
    <mergeCell ref="C93:G93"/>
    <mergeCell ref="C95:G95"/>
    <mergeCell ref="C97:G97"/>
    <mergeCell ref="C99:G99"/>
    <mergeCell ref="C101:G101"/>
    <mergeCell ref="C103:G103"/>
    <mergeCell ref="C105:G105"/>
    <mergeCell ref="C107:G107"/>
    <mergeCell ref="C109:G109"/>
    <mergeCell ref="C113:G11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3" t="s">
        <v>225</v>
      </c>
      <c r="B1" s="243"/>
      <c r="C1" s="243"/>
      <c r="D1" s="243"/>
      <c r="E1" s="243"/>
      <c r="F1" s="243"/>
      <c r="G1" s="243"/>
      <c r="AG1" t="s">
        <v>150</v>
      </c>
    </row>
    <row r="2" spans="1:60" ht="24.95" customHeight="1" x14ac:dyDescent="0.2">
      <c r="A2" s="139" t="s">
        <v>7</v>
      </c>
      <c r="B2" s="49" t="s">
        <v>41</v>
      </c>
      <c r="C2" s="244" t="s">
        <v>42</v>
      </c>
      <c r="D2" s="245"/>
      <c r="E2" s="245"/>
      <c r="F2" s="245"/>
      <c r="G2" s="246"/>
      <c r="AG2" t="s">
        <v>151</v>
      </c>
    </row>
    <row r="3" spans="1:60" ht="24.95" customHeight="1" x14ac:dyDescent="0.2">
      <c r="A3" s="139" t="s">
        <v>8</v>
      </c>
      <c r="B3" s="49" t="s">
        <v>56</v>
      </c>
      <c r="C3" s="244" t="s">
        <v>57</v>
      </c>
      <c r="D3" s="245"/>
      <c r="E3" s="245"/>
      <c r="F3" s="245"/>
      <c r="G3" s="246"/>
      <c r="AC3" s="121" t="s">
        <v>151</v>
      </c>
      <c r="AG3" t="s">
        <v>153</v>
      </c>
    </row>
    <row r="4" spans="1:60" ht="24.95" customHeight="1" x14ac:dyDescent="0.2">
      <c r="A4" s="140" t="s">
        <v>9</v>
      </c>
      <c r="B4" s="141" t="s">
        <v>50</v>
      </c>
      <c r="C4" s="247" t="s">
        <v>51</v>
      </c>
      <c r="D4" s="248"/>
      <c r="E4" s="248"/>
      <c r="F4" s="248"/>
      <c r="G4" s="249"/>
      <c r="AG4" t="s">
        <v>154</v>
      </c>
    </row>
    <row r="5" spans="1:60" x14ac:dyDescent="0.2">
      <c r="D5" s="10"/>
    </row>
    <row r="6" spans="1:60" ht="38.25" x14ac:dyDescent="0.2">
      <c r="A6" s="143" t="s">
        <v>155</v>
      </c>
      <c r="B6" s="145" t="s">
        <v>156</v>
      </c>
      <c r="C6" s="145" t="s">
        <v>157</v>
      </c>
      <c r="D6" s="144" t="s">
        <v>158</v>
      </c>
      <c r="E6" s="143" t="s">
        <v>159</v>
      </c>
      <c r="F6" s="142" t="s">
        <v>160</v>
      </c>
      <c r="G6" s="143" t="s">
        <v>29</v>
      </c>
      <c r="H6" s="146" t="s">
        <v>30</v>
      </c>
      <c r="I6" s="146" t="s">
        <v>161</v>
      </c>
      <c r="J6" s="146" t="s">
        <v>31</v>
      </c>
      <c r="K6" s="146" t="s">
        <v>162</v>
      </c>
      <c r="L6" s="146" t="s">
        <v>163</v>
      </c>
      <c r="M6" s="146" t="s">
        <v>164</v>
      </c>
      <c r="N6" s="146" t="s">
        <v>165</v>
      </c>
      <c r="O6" s="146" t="s">
        <v>166</v>
      </c>
      <c r="P6" s="146" t="s">
        <v>167</v>
      </c>
      <c r="Q6" s="146" t="s">
        <v>168</v>
      </c>
      <c r="R6" s="146" t="s">
        <v>169</v>
      </c>
      <c r="S6" s="146" t="s">
        <v>170</v>
      </c>
      <c r="T6" s="146" t="s">
        <v>171</v>
      </c>
      <c r="U6" s="146" t="s">
        <v>172</v>
      </c>
      <c r="V6" s="146" t="s">
        <v>173</v>
      </c>
      <c r="W6" s="146" t="s">
        <v>174</v>
      </c>
      <c r="X6" s="146" t="s">
        <v>175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59" t="s">
        <v>176</v>
      </c>
      <c r="B8" s="160" t="s">
        <v>45</v>
      </c>
      <c r="C8" s="174" t="s">
        <v>89</v>
      </c>
      <c r="D8" s="161"/>
      <c r="E8" s="162"/>
      <c r="F8" s="163"/>
      <c r="G8" s="163">
        <f>SUMIF(AG9:AG26,"&lt;&gt;NOR",G9:G26)</f>
        <v>0</v>
      </c>
      <c r="H8" s="163"/>
      <c r="I8" s="163">
        <f>SUM(I9:I26)</f>
        <v>0</v>
      </c>
      <c r="J8" s="163"/>
      <c r="K8" s="163">
        <f>SUM(K9:K26)</f>
        <v>0</v>
      </c>
      <c r="L8" s="163"/>
      <c r="M8" s="163">
        <f>SUM(M9:M26)</f>
        <v>0</v>
      </c>
      <c r="N8" s="162"/>
      <c r="O8" s="162">
        <f>SUM(O9:O26)</f>
        <v>0</v>
      </c>
      <c r="P8" s="162"/>
      <c r="Q8" s="162">
        <f>SUM(Q9:Q26)</f>
        <v>0</v>
      </c>
      <c r="R8" s="163"/>
      <c r="S8" s="163"/>
      <c r="T8" s="164"/>
      <c r="U8" s="158"/>
      <c r="V8" s="158">
        <f>SUM(V9:V26)</f>
        <v>0</v>
      </c>
      <c r="W8" s="158"/>
      <c r="X8" s="158"/>
      <c r="AG8" t="s">
        <v>177</v>
      </c>
    </row>
    <row r="9" spans="1:60" outlineLevel="1" x14ac:dyDescent="0.2">
      <c r="A9" s="165">
        <v>1</v>
      </c>
      <c r="B9" s="166" t="s">
        <v>45</v>
      </c>
      <c r="C9" s="175" t="s">
        <v>226</v>
      </c>
      <c r="D9" s="167"/>
      <c r="E9" s="168">
        <v>0</v>
      </c>
      <c r="F9" s="169"/>
      <c r="G9" s="170">
        <f>ROUND(E9*F9,2)</f>
        <v>0</v>
      </c>
      <c r="H9" s="169"/>
      <c r="I9" s="170">
        <f>ROUND(E9*H9,2)</f>
        <v>0</v>
      </c>
      <c r="J9" s="169"/>
      <c r="K9" s="170">
        <f>ROUND(E9*J9,2)</f>
        <v>0</v>
      </c>
      <c r="L9" s="170">
        <v>21</v>
      </c>
      <c r="M9" s="170">
        <f>G9*(1+L9/100)</f>
        <v>0</v>
      </c>
      <c r="N9" s="168">
        <v>0</v>
      </c>
      <c r="O9" s="168">
        <f>ROUND(E9*N9,2)</f>
        <v>0</v>
      </c>
      <c r="P9" s="168">
        <v>0</v>
      </c>
      <c r="Q9" s="168">
        <f>ROUND(E9*P9,2)</f>
        <v>0</v>
      </c>
      <c r="R9" s="170"/>
      <c r="S9" s="170" t="s">
        <v>215</v>
      </c>
      <c r="T9" s="171" t="s">
        <v>182</v>
      </c>
      <c r="U9" s="157">
        <v>0</v>
      </c>
      <c r="V9" s="157">
        <f>ROUND(E9*U9,2)</f>
        <v>0</v>
      </c>
      <c r="W9" s="157"/>
      <c r="X9" s="157" t="s">
        <v>227</v>
      </c>
      <c r="Y9" s="147"/>
      <c r="Z9" s="147"/>
      <c r="AA9" s="147"/>
      <c r="AB9" s="147"/>
      <c r="AC9" s="147"/>
      <c r="AD9" s="147"/>
      <c r="AE9" s="147"/>
      <c r="AF9" s="147"/>
      <c r="AG9" s="147" t="s">
        <v>228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45" outlineLevel="1" x14ac:dyDescent="0.2">
      <c r="A10" s="154"/>
      <c r="B10" s="155"/>
      <c r="C10" s="181" t="s">
        <v>229</v>
      </c>
      <c r="D10" s="179"/>
      <c r="E10" s="180"/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230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81" t="s">
        <v>231</v>
      </c>
      <c r="D11" s="179"/>
      <c r="E11" s="180"/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230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54"/>
      <c r="B12" s="155"/>
      <c r="C12" s="181" t="s">
        <v>232</v>
      </c>
      <c r="D12" s="179"/>
      <c r="E12" s="180"/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230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33.75" outlineLevel="1" x14ac:dyDescent="0.2">
      <c r="A13" s="154"/>
      <c r="B13" s="155"/>
      <c r="C13" s="181" t="s">
        <v>233</v>
      </c>
      <c r="D13" s="179"/>
      <c r="E13" s="180"/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230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1" x14ac:dyDescent="0.2">
      <c r="A14" s="154"/>
      <c r="B14" s="155"/>
      <c r="C14" s="181" t="s">
        <v>234</v>
      </c>
      <c r="D14" s="179"/>
      <c r="E14" s="180"/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230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 x14ac:dyDescent="0.2">
      <c r="A15" s="154"/>
      <c r="B15" s="155"/>
      <c r="C15" s="181" t="s">
        <v>235</v>
      </c>
      <c r="D15" s="179"/>
      <c r="E15" s="180"/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230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33.75" outlineLevel="1" x14ac:dyDescent="0.2">
      <c r="A16" s="154"/>
      <c r="B16" s="155"/>
      <c r="C16" s="181" t="s">
        <v>236</v>
      </c>
      <c r="D16" s="179"/>
      <c r="E16" s="180"/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230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54"/>
      <c r="B17" s="155"/>
      <c r="C17" s="181" t="s">
        <v>237</v>
      </c>
      <c r="D17" s="179"/>
      <c r="E17" s="180"/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47"/>
      <c r="Z17" s="147"/>
      <c r="AA17" s="147"/>
      <c r="AB17" s="147"/>
      <c r="AC17" s="147"/>
      <c r="AD17" s="147"/>
      <c r="AE17" s="147"/>
      <c r="AF17" s="147"/>
      <c r="AG17" s="147" t="s">
        <v>230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54"/>
      <c r="B18" s="155"/>
      <c r="C18" s="181" t="s">
        <v>238</v>
      </c>
      <c r="D18" s="179"/>
      <c r="E18" s="180"/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230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33.75" outlineLevel="1" x14ac:dyDescent="0.2">
      <c r="A19" s="154"/>
      <c r="B19" s="155"/>
      <c r="C19" s="181" t="s">
        <v>239</v>
      </c>
      <c r="D19" s="179"/>
      <c r="E19" s="180"/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230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45" outlineLevel="1" x14ac:dyDescent="0.2">
      <c r="A20" s="154"/>
      <c r="B20" s="155"/>
      <c r="C20" s="181" t="s">
        <v>240</v>
      </c>
      <c r="D20" s="179"/>
      <c r="E20" s="180"/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230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181" t="s">
        <v>241</v>
      </c>
      <c r="D21" s="179"/>
      <c r="E21" s="180"/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230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1" x14ac:dyDescent="0.2">
      <c r="A22" s="154"/>
      <c r="B22" s="155"/>
      <c r="C22" s="181" t="s">
        <v>242</v>
      </c>
      <c r="D22" s="179"/>
      <c r="E22" s="180"/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230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181" t="s">
        <v>243</v>
      </c>
      <c r="D23" s="179"/>
      <c r="E23" s="180"/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230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181" t="s">
        <v>244</v>
      </c>
      <c r="D24" s="179"/>
      <c r="E24" s="180"/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230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1" x14ac:dyDescent="0.2">
      <c r="A25" s="154"/>
      <c r="B25" s="155"/>
      <c r="C25" s="181" t="s">
        <v>245</v>
      </c>
      <c r="D25" s="179"/>
      <c r="E25" s="180"/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230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41"/>
      <c r="D26" s="242"/>
      <c r="E26" s="242"/>
      <c r="F26" s="242"/>
      <c r="G26" s="242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187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">
      <c r="A27" s="159" t="s">
        <v>176</v>
      </c>
      <c r="B27" s="160" t="s">
        <v>90</v>
      </c>
      <c r="C27" s="174" t="s">
        <v>91</v>
      </c>
      <c r="D27" s="161"/>
      <c r="E27" s="162"/>
      <c r="F27" s="163"/>
      <c r="G27" s="163">
        <f>SUMIF(AG28:AG74,"&lt;&gt;NOR",G28:G74)</f>
        <v>0</v>
      </c>
      <c r="H27" s="163"/>
      <c r="I27" s="163">
        <f>SUM(I28:I74)</f>
        <v>0</v>
      </c>
      <c r="J27" s="163"/>
      <c r="K27" s="163">
        <f>SUM(K28:K74)</f>
        <v>0</v>
      </c>
      <c r="L27" s="163"/>
      <c r="M27" s="163">
        <f>SUM(M28:M74)</f>
        <v>0</v>
      </c>
      <c r="N27" s="162"/>
      <c r="O27" s="162">
        <f>SUM(O28:O74)</f>
        <v>6.92</v>
      </c>
      <c r="P27" s="162"/>
      <c r="Q27" s="162">
        <f>SUM(Q28:Q74)</f>
        <v>0</v>
      </c>
      <c r="R27" s="163"/>
      <c r="S27" s="163"/>
      <c r="T27" s="164"/>
      <c r="U27" s="158"/>
      <c r="V27" s="158">
        <f>SUM(V28:V74)</f>
        <v>233.49</v>
      </c>
      <c r="W27" s="158"/>
      <c r="X27" s="158"/>
      <c r="AG27" t="s">
        <v>177</v>
      </c>
    </row>
    <row r="28" spans="1:60" outlineLevel="1" x14ac:dyDescent="0.2">
      <c r="A28" s="165">
        <v>2</v>
      </c>
      <c r="B28" s="166" t="s">
        <v>687</v>
      </c>
      <c r="C28" s="175" t="s">
        <v>688</v>
      </c>
      <c r="D28" s="167" t="s">
        <v>304</v>
      </c>
      <c r="E28" s="168">
        <v>0.1971</v>
      </c>
      <c r="F28" s="169"/>
      <c r="G28" s="170">
        <f>ROUND(E28*F28,2)</f>
        <v>0</v>
      </c>
      <c r="H28" s="169"/>
      <c r="I28" s="170">
        <f>ROUND(E28*H28,2)</f>
        <v>0</v>
      </c>
      <c r="J28" s="169"/>
      <c r="K28" s="170">
        <f>ROUND(E28*J28,2)</f>
        <v>0</v>
      </c>
      <c r="L28" s="170">
        <v>21</v>
      </c>
      <c r="M28" s="170">
        <f>G28*(1+L28/100)</f>
        <v>0</v>
      </c>
      <c r="N28" s="168">
        <v>0</v>
      </c>
      <c r="O28" s="168">
        <f>ROUND(E28*N28,2)</f>
        <v>0</v>
      </c>
      <c r="P28" s="168">
        <v>0</v>
      </c>
      <c r="Q28" s="168">
        <f>ROUND(E28*P28,2)</f>
        <v>0</v>
      </c>
      <c r="R28" s="170" t="s">
        <v>291</v>
      </c>
      <c r="S28" s="170" t="s">
        <v>181</v>
      </c>
      <c r="T28" s="171" t="s">
        <v>250</v>
      </c>
      <c r="U28" s="157">
        <v>3.5329999999999999</v>
      </c>
      <c r="V28" s="157">
        <f>ROUND(E28*U28,2)</f>
        <v>0.7</v>
      </c>
      <c r="W28" s="157"/>
      <c r="X28" s="157" t="s">
        <v>227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228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52" t="s">
        <v>689</v>
      </c>
      <c r="D29" s="253"/>
      <c r="E29" s="253"/>
      <c r="F29" s="253"/>
      <c r="G29" s="253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252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181" t="s">
        <v>690</v>
      </c>
      <c r="D30" s="179"/>
      <c r="E30" s="180"/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230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181" t="s">
        <v>691</v>
      </c>
      <c r="D31" s="179"/>
      <c r="E31" s="180"/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47"/>
      <c r="Z31" s="147"/>
      <c r="AA31" s="147"/>
      <c r="AB31" s="147"/>
      <c r="AC31" s="147"/>
      <c r="AD31" s="147"/>
      <c r="AE31" s="147"/>
      <c r="AF31" s="147"/>
      <c r="AG31" s="147" t="s">
        <v>230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181" t="s">
        <v>692</v>
      </c>
      <c r="D32" s="179"/>
      <c r="E32" s="180">
        <v>0.1971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230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241"/>
      <c r="D33" s="242"/>
      <c r="E33" s="242"/>
      <c r="F33" s="242"/>
      <c r="G33" s="242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187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65">
        <v>3</v>
      </c>
      <c r="B34" s="166" t="s">
        <v>693</v>
      </c>
      <c r="C34" s="175" t="s">
        <v>694</v>
      </c>
      <c r="D34" s="167" t="s">
        <v>304</v>
      </c>
      <c r="E34" s="168">
        <v>0.1971</v>
      </c>
      <c r="F34" s="169"/>
      <c r="G34" s="170">
        <f>ROUND(E34*F34,2)</f>
        <v>0</v>
      </c>
      <c r="H34" s="169"/>
      <c r="I34" s="170">
        <f>ROUND(E34*H34,2)</f>
        <v>0</v>
      </c>
      <c r="J34" s="169"/>
      <c r="K34" s="170">
        <f>ROUND(E34*J34,2)</f>
        <v>0</v>
      </c>
      <c r="L34" s="170">
        <v>21</v>
      </c>
      <c r="M34" s="170">
        <f>G34*(1+L34/100)</f>
        <v>0</v>
      </c>
      <c r="N34" s="168">
        <v>0</v>
      </c>
      <c r="O34" s="168">
        <f>ROUND(E34*N34,2)</f>
        <v>0</v>
      </c>
      <c r="P34" s="168">
        <v>0</v>
      </c>
      <c r="Q34" s="168">
        <f>ROUND(E34*P34,2)</f>
        <v>0</v>
      </c>
      <c r="R34" s="170" t="s">
        <v>291</v>
      </c>
      <c r="S34" s="170" t="s">
        <v>181</v>
      </c>
      <c r="T34" s="171" t="s">
        <v>250</v>
      </c>
      <c r="U34" s="157">
        <v>1.0999999999999999E-2</v>
      </c>
      <c r="V34" s="157">
        <f>ROUND(E34*U34,2)</f>
        <v>0</v>
      </c>
      <c r="W34" s="157"/>
      <c r="X34" s="157" t="s">
        <v>227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228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52" t="s">
        <v>411</v>
      </c>
      <c r="D35" s="253"/>
      <c r="E35" s="253"/>
      <c r="F35" s="253"/>
      <c r="G35" s="253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252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181" t="s">
        <v>690</v>
      </c>
      <c r="D36" s="179"/>
      <c r="E36" s="180"/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230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181" t="s">
        <v>691</v>
      </c>
      <c r="D37" s="179"/>
      <c r="E37" s="180"/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47"/>
      <c r="Z37" s="147"/>
      <c r="AA37" s="147"/>
      <c r="AB37" s="147"/>
      <c r="AC37" s="147"/>
      <c r="AD37" s="147"/>
      <c r="AE37" s="147"/>
      <c r="AF37" s="147"/>
      <c r="AG37" s="147" t="s">
        <v>230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181" t="s">
        <v>692</v>
      </c>
      <c r="D38" s="179"/>
      <c r="E38" s="180">
        <v>0.1971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230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241"/>
      <c r="D39" s="242"/>
      <c r="E39" s="242"/>
      <c r="F39" s="242"/>
      <c r="G39" s="242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47"/>
      <c r="Z39" s="147"/>
      <c r="AA39" s="147"/>
      <c r="AB39" s="147"/>
      <c r="AC39" s="147"/>
      <c r="AD39" s="147"/>
      <c r="AE39" s="147"/>
      <c r="AF39" s="147"/>
      <c r="AG39" s="147" t="s">
        <v>187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65">
        <v>4</v>
      </c>
      <c r="B40" s="166" t="s">
        <v>693</v>
      </c>
      <c r="C40" s="175" t="s">
        <v>694</v>
      </c>
      <c r="D40" s="167" t="s">
        <v>304</v>
      </c>
      <c r="E40" s="168">
        <v>4.5</v>
      </c>
      <c r="F40" s="169"/>
      <c r="G40" s="170">
        <f>ROUND(E40*F40,2)</f>
        <v>0</v>
      </c>
      <c r="H40" s="169"/>
      <c r="I40" s="170">
        <f>ROUND(E40*H40,2)</f>
        <v>0</v>
      </c>
      <c r="J40" s="169"/>
      <c r="K40" s="170">
        <f>ROUND(E40*J40,2)</f>
        <v>0</v>
      </c>
      <c r="L40" s="170">
        <v>21</v>
      </c>
      <c r="M40" s="170">
        <f>G40*(1+L40/100)</f>
        <v>0</v>
      </c>
      <c r="N40" s="168">
        <v>0</v>
      </c>
      <c r="O40" s="168">
        <f>ROUND(E40*N40,2)</f>
        <v>0</v>
      </c>
      <c r="P40" s="168">
        <v>0</v>
      </c>
      <c r="Q40" s="168">
        <f>ROUND(E40*P40,2)</f>
        <v>0</v>
      </c>
      <c r="R40" s="170" t="s">
        <v>291</v>
      </c>
      <c r="S40" s="170" t="s">
        <v>181</v>
      </c>
      <c r="T40" s="171" t="s">
        <v>250</v>
      </c>
      <c r="U40" s="157">
        <v>1.0999999999999999E-2</v>
      </c>
      <c r="V40" s="157">
        <f>ROUND(E40*U40,2)</f>
        <v>0.05</v>
      </c>
      <c r="W40" s="157"/>
      <c r="X40" s="157" t="s">
        <v>227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228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252" t="s">
        <v>411</v>
      </c>
      <c r="D41" s="253"/>
      <c r="E41" s="253"/>
      <c r="F41" s="253"/>
      <c r="G41" s="253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252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181" t="s">
        <v>695</v>
      </c>
      <c r="D42" s="179"/>
      <c r="E42" s="180"/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230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181" t="s">
        <v>696</v>
      </c>
      <c r="D43" s="179"/>
      <c r="E43" s="180"/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230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181" t="s">
        <v>697</v>
      </c>
      <c r="D44" s="179"/>
      <c r="E44" s="180">
        <v>4.5</v>
      </c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47"/>
      <c r="Z44" s="147"/>
      <c r="AA44" s="147"/>
      <c r="AB44" s="147"/>
      <c r="AC44" s="147"/>
      <c r="AD44" s="147"/>
      <c r="AE44" s="147"/>
      <c r="AF44" s="147"/>
      <c r="AG44" s="147" t="s">
        <v>230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241"/>
      <c r="D45" s="242"/>
      <c r="E45" s="242"/>
      <c r="F45" s="242"/>
      <c r="G45" s="242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187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65">
        <v>5</v>
      </c>
      <c r="B46" s="166" t="s">
        <v>698</v>
      </c>
      <c r="C46" s="175" t="s">
        <v>699</v>
      </c>
      <c r="D46" s="167" t="s">
        <v>248</v>
      </c>
      <c r="E46" s="168">
        <v>48</v>
      </c>
      <c r="F46" s="169"/>
      <c r="G46" s="170">
        <f>ROUND(E46*F46,2)</f>
        <v>0</v>
      </c>
      <c r="H46" s="169"/>
      <c r="I46" s="170">
        <f>ROUND(E46*H46,2)</f>
        <v>0</v>
      </c>
      <c r="J46" s="169"/>
      <c r="K46" s="170">
        <f>ROUND(E46*J46,2)</f>
        <v>0</v>
      </c>
      <c r="L46" s="170">
        <v>21</v>
      </c>
      <c r="M46" s="170">
        <f>G46*(1+L46/100)</f>
        <v>0</v>
      </c>
      <c r="N46" s="168">
        <v>9.4000000000000004E-3</v>
      </c>
      <c r="O46" s="168">
        <f>ROUND(E46*N46,2)</f>
        <v>0.45</v>
      </c>
      <c r="P46" s="168">
        <v>0</v>
      </c>
      <c r="Q46" s="168">
        <f>ROUND(E46*P46,2)</f>
        <v>0</v>
      </c>
      <c r="R46" s="170" t="s">
        <v>296</v>
      </c>
      <c r="S46" s="170" t="s">
        <v>181</v>
      </c>
      <c r="T46" s="171" t="s">
        <v>250</v>
      </c>
      <c r="U46" s="157">
        <v>0.86399999999999999</v>
      </c>
      <c r="V46" s="157">
        <f>ROUND(E46*U46,2)</f>
        <v>41.47</v>
      </c>
      <c r="W46" s="157"/>
      <c r="X46" s="157" t="s">
        <v>227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228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252" t="s">
        <v>700</v>
      </c>
      <c r="D47" s="253"/>
      <c r="E47" s="253"/>
      <c r="F47" s="253"/>
      <c r="G47" s="253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252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50" t="s">
        <v>701</v>
      </c>
      <c r="D48" s="251"/>
      <c r="E48" s="251"/>
      <c r="F48" s="251"/>
      <c r="G48" s="251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186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181" t="s">
        <v>696</v>
      </c>
      <c r="D49" s="179"/>
      <c r="E49" s="180"/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47"/>
      <c r="Z49" s="147"/>
      <c r="AA49" s="147"/>
      <c r="AB49" s="147"/>
      <c r="AC49" s="147"/>
      <c r="AD49" s="147"/>
      <c r="AE49" s="147"/>
      <c r="AF49" s="147"/>
      <c r="AG49" s="147" t="s">
        <v>230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181" t="s">
        <v>702</v>
      </c>
      <c r="D50" s="179"/>
      <c r="E50" s="180">
        <v>48</v>
      </c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47"/>
      <c r="Z50" s="147"/>
      <c r="AA50" s="147"/>
      <c r="AB50" s="147"/>
      <c r="AC50" s="147"/>
      <c r="AD50" s="147"/>
      <c r="AE50" s="147"/>
      <c r="AF50" s="147"/>
      <c r="AG50" s="147" t="s">
        <v>230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241"/>
      <c r="D51" s="242"/>
      <c r="E51" s="242"/>
      <c r="F51" s="242"/>
      <c r="G51" s="242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187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65">
        <v>6</v>
      </c>
      <c r="B52" s="166" t="s">
        <v>703</v>
      </c>
      <c r="C52" s="175" t="s">
        <v>704</v>
      </c>
      <c r="D52" s="167" t="s">
        <v>248</v>
      </c>
      <c r="E52" s="168">
        <v>48</v>
      </c>
      <c r="F52" s="169"/>
      <c r="G52" s="170">
        <f>ROUND(E52*F52,2)</f>
        <v>0</v>
      </c>
      <c r="H52" s="169"/>
      <c r="I52" s="170">
        <f>ROUND(E52*H52,2)</f>
        <v>0</v>
      </c>
      <c r="J52" s="169"/>
      <c r="K52" s="170">
        <f>ROUND(E52*J52,2)</f>
        <v>0</v>
      </c>
      <c r="L52" s="170">
        <v>21</v>
      </c>
      <c r="M52" s="170">
        <f>G52*(1+L52/100)</f>
        <v>0</v>
      </c>
      <c r="N52" s="168">
        <v>0</v>
      </c>
      <c r="O52" s="168">
        <f>ROUND(E52*N52,2)</f>
        <v>0</v>
      </c>
      <c r="P52" s="168">
        <v>0</v>
      </c>
      <c r="Q52" s="168">
        <f>ROUND(E52*P52,2)</f>
        <v>0</v>
      </c>
      <c r="R52" s="170" t="s">
        <v>296</v>
      </c>
      <c r="S52" s="170" t="s">
        <v>181</v>
      </c>
      <c r="T52" s="171" t="s">
        <v>250</v>
      </c>
      <c r="U52" s="157">
        <v>0.371</v>
      </c>
      <c r="V52" s="157">
        <f>ROUND(E52*U52,2)</f>
        <v>17.809999999999999</v>
      </c>
      <c r="W52" s="157"/>
      <c r="X52" s="157" t="s">
        <v>227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228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52" t="s">
        <v>700</v>
      </c>
      <c r="D53" s="253"/>
      <c r="E53" s="253"/>
      <c r="F53" s="253"/>
      <c r="G53" s="253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252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250" t="s">
        <v>701</v>
      </c>
      <c r="D54" s="251"/>
      <c r="E54" s="251"/>
      <c r="F54" s="251"/>
      <c r="G54" s="251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186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181" t="s">
        <v>696</v>
      </c>
      <c r="D55" s="179"/>
      <c r="E55" s="180"/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47"/>
      <c r="Z55" s="147"/>
      <c r="AA55" s="147"/>
      <c r="AB55" s="147"/>
      <c r="AC55" s="147"/>
      <c r="AD55" s="147"/>
      <c r="AE55" s="147"/>
      <c r="AF55" s="147"/>
      <c r="AG55" s="147" t="s">
        <v>230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181" t="s">
        <v>702</v>
      </c>
      <c r="D56" s="179"/>
      <c r="E56" s="180">
        <v>48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230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241"/>
      <c r="D57" s="242"/>
      <c r="E57" s="242"/>
      <c r="F57" s="242"/>
      <c r="G57" s="242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47"/>
      <c r="Z57" s="147"/>
      <c r="AA57" s="147"/>
      <c r="AB57" s="147"/>
      <c r="AC57" s="147"/>
      <c r="AD57" s="147"/>
      <c r="AE57" s="147"/>
      <c r="AF57" s="147"/>
      <c r="AG57" s="147" t="s">
        <v>187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2.5" outlineLevel="1" x14ac:dyDescent="0.2">
      <c r="A58" s="165">
        <v>7</v>
      </c>
      <c r="B58" s="166" t="s">
        <v>298</v>
      </c>
      <c r="C58" s="175" t="s">
        <v>705</v>
      </c>
      <c r="D58" s="167" t="s">
        <v>248</v>
      </c>
      <c r="E58" s="168">
        <v>165.2</v>
      </c>
      <c r="F58" s="169"/>
      <c r="G58" s="170">
        <f>ROUND(E58*F58,2)</f>
        <v>0</v>
      </c>
      <c r="H58" s="169"/>
      <c r="I58" s="170">
        <f>ROUND(E58*H58,2)</f>
        <v>0</v>
      </c>
      <c r="J58" s="169"/>
      <c r="K58" s="170">
        <f>ROUND(E58*J58,2)</f>
        <v>0</v>
      </c>
      <c r="L58" s="170">
        <v>21</v>
      </c>
      <c r="M58" s="170">
        <f>G58*(1+L58/100)</f>
        <v>0</v>
      </c>
      <c r="N58" s="168">
        <v>3.916E-2</v>
      </c>
      <c r="O58" s="168">
        <f>ROUND(E58*N58,2)</f>
        <v>6.47</v>
      </c>
      <c r="P58" s="168">
        <v>0</v>
      </c>
      <c r="Q58" s="168">
        <f>ROUND(E58*P58,2)</f>
        <v>0</v>
      </c>
      <c r="R58" s="170"/>
      <c r="S58" s="170" t="s">
        <v>215</v>
      </c>
      <c r="T58" s="171" t="s">
        <v>182</v>
      </c>
      <c r="U58" s="157">
        <v>1.05</v>
      </c>
      <c r="V58" s="157">
        <f>ROUND(E58*U58,2)</f>
        <v>173.46</v>
      </c>
      <c r="W58" s="157"/>
      <c r="X58" s="157" t="s">
        <v>227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228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181" t="s">
        <v>706</v>
      </c>
      <c r="D59" s="179"/>
      <c r="E59" s="180"/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230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181" t="s">
        <v>391</v>
      </c>
      <c r="D60" s="179"/>
      <c r="E60" s="180"/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230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181" t="s">
        <v>707</v>
      </c>
      <c r="D61" s="179"/>
      <c r="E61" s="180"/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47"/>
      <c r="Z61" s="147"/>
      <c r="AA61" s="147"/>
      <c r="AB61" s="147"/>
      <c r="AC61" s="147"/>
      <c r="AD61" s="147"/>
      <c r="AE61" s="147"/>
      <c r="AF61" s="147"/>
      <c r="AG61" s="147" t="s">
        <v>230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181" t="s">
        <v>708</v>
      </c>
      <c r="D62" s="179"/>
      <c r="E62" s="180">
        <v>165.2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47"/>
      <c r="Z62" s="147"/>
      <c r="AA62" s="147"/>
      <c r="AB62" s="147"/>
      <c r="AC62" s="147"/>
      <c r="AD62" s="147"/>
      <c r="AE62" s="147"/>
      <c r="AF62" s="147"/>
      <c r="AG62" s="147" t="s">
        <v>230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241"/>
      <c r="D63" s="242"/>
      <c r="E63" s="242"/>
      <c r="F63" s="242"/>
      <c r="G63" s="242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47"/>
      <c r="Z63" s="147"/>
      <c r="AA63" s="147"/>
      <c r="AB63" s="147"/>
      <c r="AC63" s="147"/>
      <c r="AD63" s="147"/>
      <c r="AE63" s="147"/>
      <c r="AF63" s="147"/>
      <c r="AG63" s="147" t="s">
        <v>187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65">
        <v>8</v>
      </c>
      <c r="B64" s="166" t="s">
        <v>709</v>
      </c>
      <c r="C64" s="175" t="s">
        <v>710</v>
      </c>
      <c r="D64" s="167" t="s">
        <v>248</v>
      </c>
      <c r="E64" s="168">
        <v>200</v>
      </c>
      <c r="F64" s="169"/>
      <c r="G64" s="170">
        <f>ROUND(E64*F64,2)</f>
        <v>0</v>
      </c>
      <c r="H64" s="169"/>
      <c r="I64" s="170">
        <f>ROUND(E64*H64,2)</f>
        <v>0</v>
      </c>
      <c r="J64" s="169"/>
      <c r="K64" s="170">
        <f>ROUND(E64*J64,2)</f>
        <v>0</v>
      </c>
      <c r="L64" s="170">
        <v>21</v>
      </c>
      <c r="M64" s="170">
        <f>G64*(1+L64/100)</f>
        <v>0</v>
      </c>
      <c r="N64" s="168">
        <v>0</v>
      </c>
      <c r="O64" s="168">
        <f>ROUND(E64*N64,2)</f>
        <v>0</v>
      </c>
      <c r="P64" s="168">
        <v>0</v>
      </c>
      <c r="Q64" s="168">
        <f>ROUND(E64*P64,2)</f>
        <v>0</v>
      </c>
      <c r="R64" s="170"/>
      <c r="S64" s="170" t="s">
        <v>215</v>
      </c>
      <c r="T64" s="171" t="s">
        <v>182</v>
      </c>
      <c r="U64" s="157">
        <v>0</v>
      </c>
      <c r="V64" s="157">
        <f>ROUND(E64*U64,2)</f>
        <v>0</v>
      </c>
      <c r="W64" s="157"/>
      <c r="X64" s="157" t="s">
        <v>227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228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181" t="s">
        <v>711</v>
      </c>
      <c r="D65" s="179"/>
      <c r="E65" s="180"/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47"/>
      <c r="Z65" s="147"/>
      <c r="AA65" s="147"/>
      <c r="AB65" s="147"/>
      <c r="AC65" s="147"/>
      <c r="AD65" s="147"/>
      <c r="AE65" s="147"/>
      <c r="AF65" s="147"/>
      <c r="AG65" s="147" t="s">
        <v>230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181" t="s">
        <v>706</v>
      </c>
      <c r="D66" s="179"/>
      <c r="E66" s="180"/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47"/>
      <c r="Z66" s="147"/>
      <c r="AA66" s="147"/>
      <c r="AB66" s="147"/>
      <c r="AC66" s="147"/>
      <c r="AD66" s="147"/>
      <c r="AE66" s="147"/>
      <c r="AF66" s="147"/>
      <c r="AG66" s="147" t="s">
        <v>230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181" t="s">
        <v>712</v>
      </c>
      <c r="D67" s="179"/>
      <c r="E67" s="180">
        <v>200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47"/>
      <c r="Z67" s="147"/>
      <c r="AA67" s="147"/>
      <c r="AB67" s="147"/>
      <c r="AC67" s="147"/>
      <c r="AD67" s="147"/>
      <c r="AE67" s="147"/>
      <c r="AF67" s="147"/>
      <c r="AG67" s="147" t="s">
        <v>230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241"/>
      <c r="D68" s="242"/>
      <c r="E68" s="242"/>
      <c r="F68" s="242"/>
      <c r="G68" s="242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47"/>
      <c r="Z68" s="147"/>
      <c r="AA68" s="147"/>
      <c r="AB68" s="147"/>
      <c r="AC68" s="147"/>
      <c r="AD68" s="147"/>
      <c r="AE68" s="147"/>
      <c r="AF68" s="147"/>
      <c r="AG68" s="147" t="s">
        <v>187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2.5" outlineLevel="1" x14ac:dyDescent="0.2">
      <c r="A69" s="165">
        <v>9</v>
      </c>
      <c r="B69" s="166" t="s">
        <v>713</v>
      </c>
      <c r="C69" s="175" t="s">
        <v>714</v>
      </c>
      <c r="D69" s="167" t="s">
        <v>336</v>
      </c>
      <c r="E69" s="168">
        <v>1</v>
      </c>
      <c r="F69" s="169"/>
      <c r="G69" s="170">
        <f>ROUND(E69*F69,2)</f>
        <v>0</v>
      </c>
      <c r="H69" s="169"/>
      <c r="I69" s="170">
        <f>ROUND(E69*H69,2)</f>
        <v>0</v>
      </c>
      <c r="J69" s="169"/>
      <c r="K69" s="170">
        <f>ROUND(E69*J69,2)</f>
        <v>0</v>
      </c>
      <c r="L69" s="170">
        <v>21</v>
      </c>
      <c r="M69" s="170">
        <f>G69*(1+L69/100)</f>
        <v>0</v>
      </c>
      <c r="N69" s="168">
        <v>3.0400000000000002E-3</v>
      </c>
      <c r="O69" s="168">
        <f>ROUND(E69*N69,2)</f>
        <v>0</v>
      </c>
      <c r="P69" s="168">
        <v>0</v>
      </c>
      <c r="Q69" s="168">
        <f>ROUND(E69*P69,2)</f>
        <v>0</v>
      </c>
      <c r="R69" s="170" t="s">
        <v>305</v>
      </c>
      <c r="S69" s="170" t="s">
        <v>181</v>
      </c>
      <c r="T69" s="171" t="s">
        <v>250</v>
      </c>
      <c r="U69" s="157">
        <v>0</v>
      </c>
      <c r="V69" s="157">
        <f>ROUND(E69*U69,2)</f>
        <v>0</v>
      </c>
      <c r="W69" s="157"/>
      <c r="X69" s="157" t="s">
        <v>306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307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22.5" outlineLevel="1" x14ac:dyDescent="0.2">
      <c r="A70" s="154"/>
      <c r="B70" s="155"/>
      <c r="C70" s="252" t="s">
        <v>715</v>
      </c>
      <c r="D70" s="253"/>
      <c r="E70" s="253"/>
      <c r="F70" s="253"/>
      <c r="G70" s="253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47"/>
      <c r="Z70" s="147"/>
      <c r="AA70" s="147"/>
      <c r="AB70" s="147"/>
      <c r="AC70" s="147"/>
      <c r="AD70" s="147"/>
      <c r="AE70" s="147"/>
      <c r="AF70" s="147"/>
      <c r="AG70" s="147" t="s">
        <v>252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72" t="str">
        <f>C70</f>
        <v>Kácení stromů s odřezáním kmene a s odvětvením, odstranění pařezů s přesekáním kořenů, naložení kmenů a pařezů na dopravní prostředek a vodorovné přemístění, spálení větví.</v>
      </c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250" t="s">
        <v>716</v>
      </c>
      <c r="D71" s="251"/>
      <c r="E71" s="251"/>
      <c r="F71" s="251"/>
      <c r="G71" s="251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47"/>
      <c r="Z71" s="147"/>
      <c r="AA71" s="147"/>
      <c r="AB71" s="147"/>
      <c r="AC71" s="147"/>
      <c r="AD71" s="147"/>
      <c r="AE71" s="147"/>
      <c r="AF71" s="147"/>
      <c r="AG71" s="147" t="s">
        <v>186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181" t="s">
        <v>696</v>
      </c>
      <c r="D72" s="179"/>
      <c r="E72" s="180"/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47"/>
      <c r="Z72" s="147"/>
      <c r="AA72" s="147"/>
      <c r="AB72" s="147"/>
      <c r="AC72" s="147"/>
      <c r="AD72" s="147"/>
      <c r="AE72" s="147"/>
      <c r="AF72" s="147"/>
      <c r="AG72" s="147" t="s">
        <v>230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181" t="s">
        <v>90</v>
      </c>
      <c r="D73" s="179"/>
      <c r="E73" s="180">
        <v>1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47"/>
      <c r="Z73" s="147"/>
      <c r="AA73" s="147"/>
      <c r="AB73" s="147"/>
      <c r="AC73" s="147"/>
      <c r="AD73" s="147"/>
      <c r="AE73" s="147"/>
      <c r="AF73" s="147"/>
      <c r="AG73" s="147" t="s">
        <v>230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241"/>
      <c r="D74" s="242"/>
      <c r="E74" s="242"/>
      <c r="F74" s="242"/>
      <c r="G74" s="242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187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x14ac:dyDescent="0.2">
      <c r="A75" s="159" t="s">
        <v>176</v>
      </c>
      <c r="B75" s="160" t="s">
        <v>92</v>
      </c>
      <c r="C75" s="174" t="s">
        <v>93</v>
      </c>
      <c r="D75" s="161"/>
      <c r="E75" s="162"/>
      <c r="F75" s="163"/>
      <c r="G75" s="163">
        <f>SUMIF(AG76:AG161,"&lt;&gt;NOR",G76:G161)</f>
        <v>0</v>
      </c>
      <c r="H75" s="163"/>
      <c r="I75" s="163">
        <f>SUM(I76:I161)</f>
        <v>0</v>
      </c>
      <c r="J75" s="163"/>
      <c r="K75" s="163">
        <f>SUM(K76:K161)</f>
        <v>0</v>
      </c>
      <c r="L75" s="163"/>
      <c r="M75" s="163">
        <f>SUM(M76:M161)</f>
        <v>0</v>
      </c>
      <c r="N75" s="162"/>
      <c r="O75" s="162">
        <f>SUM(O76:O161)</f>
        <v>3.9200000000000004</v>
      </c>
      <c r="P75" s="162"/>
      <c r="Q75" s="162">
        <f>SUM(Q76:Q161)</f>
        <v>0</v>
      </c>
      <c r="R75" s="163"/>
      <c r="S75" s="163"/>
      <c r="T75" s="164"/>
      <c r="U75" s="158"/>
      <c r="V75" s="158">
        <f>SUM(V76:V161)</f>
        <v>711.83</v>
      </c>
      <c r="W75" s="158"/>
      <c r="X75" s="158"/>
      <c r="AG75" t="s">
        <v>177</v>
      </c>
    </row>
    <row r="76" spans="1:60" ht="22.5" outlineLevel="1" x14ac:dyDescent="0.2">
      <c r="A76" s="165">
        <v>10</v>
      </c>
      <c r="B76" s="166" t="s">
        <v>717</v>
      </c>
      <c r="C76" s="175" t="s">
        <v>718</v>
      </c>
      <c r="D76" s="167" t="s">
        <v>304</v>
      </c>
      <c r="E76" s="168">
        <v>4.5</v>
      </c>
      <c r="F76" s="169"/>
      <c r="G76" s="170">
        <f>ROUND(E76*F76,2)</f>
        <v>0</v>
      </c>
      <c r="H76" s="169"/>
      <c r="I76" s="170">
        <f>ROUND(E76*H76,2)</f>
        <v>0</v>
      </c>
      <c r="J76" s="169"/>
      <c r="K76" s="170">
        <f>ROUND(E76*J76,2)</f>
        <v>0</v>
      </c>
      <c r="L76" s="170">
        <v>21</v>
      </c>
      <c r="M76" s="170">
        <f>G76*(1+L76/100)</f>
        <v>0</v>
      </c>
      <c r="N76" s="168">
        <v>0</v>
      </c>
      <c r="O76" s="168">
        <f>ROUND(E76*N76,2)</f>
        <v>0</v>
      </c>
      <c r="P76" s="168">
        <v>0</v>
      </c>
      <c r="Q76" s="168">
        <f>ROUND(E76*P76,2)</f>
        <v>0</v>
      </c>
      <c r="R76" s="170" t="s">
        <v>291</v>
      </c>
      <c r="S76" s="170" t="s">
        <v>181</v>
      </c>
      <c r="T76" s="171" t="s">
        <v>250</v>
      </c>
      <c r="U76" s="157">
        <v>0.65</v>
      </c>
      <c r="V76" s="157">
        <f>ROUND(E76*U76,2)</f>
        <v>2.93</v>
      </c>
      <c r="W76" s="157"/>
      <c r="X76" s="157" t="s">
        <v>227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228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181" t="s">
        <v>695</v>
      </c>
      <c r="D77" s="179"/>
      <c r="E77" s="180"/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47"/>
      <c r="Z77" s="147"/>
      <c r="AA77" s="147"/>
      <c r="AB77" s="147"/>
      <c r="AC77" s="147"/>
      <c r="AD77" s="147"/>
      <c r="AE77" s="147"/>
      <c r="AF77" s="147"/>
      <c r="AG77" s="147" t="s">
        <v>230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181" t="s">
        <v>696</v>
      </c>
      <c r="D78" s="179"/>
      <c r="E78" s="180"/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47"/>
      <c r="Z78" s="147"/>
      <c r="AA78" s="147"/>
      <c r="AB78" s="147"/>
      <c r="AC78" s="147"/>
      <c r="AD78" s="147"/>
      <c r="AE78" s="147"/>
      <c r="AF78" s="147"/>
      <c r="AG78" s="147" t="s">
        <v>230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181" t="s">
        <v>697</v>
      </c>
      <c r="D79" s="179"/>
      <c r="E79" s="180">
        <v>4.5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47"/>
      <c r="Z79" s="147"/>
      <c r="AA79" s="147"/>
      <c r="AB79" s="147"/>
      <c r="AC79" s="147"/>
      <c r="AD79" s="147"/>
      <c r="AE79" s="147"/>
      <c r="AF79" s="147"/>
      <c r="AG79" s="147" t="s">
        <v>230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241"/>
      <c r="D80" s="242"/>
      <c r="E80" s="242"/>
      <c r="F80" s="242"/>
      <c r="G80" s="242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47"/>
      <c r="Z80" s="147"/>
      <c r="AA80" s="147"/>
      <c r="AB80" s="147"/>
      <c r="AC80" s="147"/>
      <c r="AD80" s="147"/>
      <c r="AE80" s="147"/>
      <c r="AF80" s="147"/>
      <c r="AG80" s="147" t="s">
        <v>187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2.5" outlineLevel="1" x14ac:dyDescent="0.2">
      <c r="A81" s="165">
        <v>11</v>
      </c>
      <c r="B81" s="166" t="s">
        <v>719</v>
      </c>
      <c r="C81" s="175" t="s">
        <v>720</v>
      </c>
      <c r="D81" s="167" t="s">
        <v>304</v>
      </c>
      <c r="E81" s="168">
        <v>9</v>
      </c>
      <c r="F81" s="169"/>
      <c r="G81" s="170">
        <f>ROUND(E81*F81,2)</f>
        <v>0</v>
      </c>
      <c r="H81" s="169"/>
      <c r="I81" s="170">
        <f>ROUND(E81*H81,2)</f>
        <v>0</v>
      </c>
      <c r="J81" s="169"/>
      <c r="K81" s="170">
        <f>ROUND(E81*J81,2)</f>
        <v>0</v>
      </c>
      <c r="L81" s="170">
        <v>21</v>
      </c>
      <c r="M81" s="170">
        <f>G81*(1+L81/100)</f>
        <v>0</v>
      </c>
      <c r="N81" s="168">
        <v>0</v>
      </c>
      <c r="O81" s="168">
        <f>ROUND(E81*N81,2)</f>
        <v>0</v>
      </c>
      <c r="P81" s="168">
        <v>0</v>
      </c>
      <c r="Q81" s="168">
        <f>ROUND(E81*P81,2)</f>
        <v>0</v>
      </c>
      <c r="R81" s="170" t="s">
        <v>291</v>
      </c>
      <c r="S81" s="170" t="s">
        <v>181</v>
      </c>
      <c r="T81" s="171" t="s">
        <v>250</v>
      </c>
      <c r="U81" s="157">
        <v>1.1499999999999999</v>
      </c>
      <c r="V81" s="157">
        <f>ROUND(E81*U81,2)</f>
        <v>10.35</v>
      </c>
      <c r="W81" s="157"/>
      <c r="X81" s="157" t="s">
        <v>227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228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252" t="s">
        <v>721</v>
      </c>
      <c r="D82" s="253"/>
      <c r="E82" s="253"/>
      <c r="F82" s="253"/>
      <c r="G82" s="253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47"/>
      <c r="Z82" s="147"/>
      <c r="AA82" s="147"/>
      <c r="AB82" s="147"/>
      <c r="AC82" s="147"/>
      <c r="AD82" s="147"/>
      <c r="AE82" s="147"/>
      <c r="AF82" s="147"/>
      <c r="AG82" s="147" t="s">
        <v>252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181" t="s">
        <v>696</v>
      </c>
      <c r="D83" s="179"/>
      <c r="E83" s="180"/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47"/>
      <c r="Z83" s="147"/>
      <c r="AA83" s="147"/>
      <c r="AB83" s="147"/>
      <c r="AC83" s="147"/>
      <c r="AD83" s="147"/>
      <c r="AE83" s="147"/>
      <c r="AF83" s="147"/>
      <c r="AG83" s="147" t="s">
        <v>230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181" t="s">
        <v>722</v>
      </c>
      <c r="D84" s="179"/>
      <c r="E84" s="180">
        <v>9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47"/>
      <c r="Z84" s="147"/>
      <c r="AA84" s="147"/>
      <c r="AB84" s="147"/>
      <c r="AC84" s="147"/>
      <c r="AD84" s="147"/>
      <c r="AE84" s="147"/>
      <c r="AF84" s="147"/>
      <c r="AG84" s="147" t="s">
        <v>230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241"/>
      <c r="D85" s="242"/>
      <c r="E85" s="242"/>
      <c r="F85" s="242"/>
      <c r="G85" s="242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47"/>
      <c r="Z85" s="147"/>
      <c r="AA85" s="147"/>
      <c r="AB85" s="147"/>
      <c r="AC85" s="147"/>
      <c r="AD85" s="147"/>
      <c r="AE85" s="147"/>
      <c r="AF85" s="147"/>
      <c r="AG85" s="147" t="s">
        <v>187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65">
        <v>12</v>
      </c>
      <c r="B86" s="166" t="s">
        <v>723</v>
      </c>
      <c r="C86" s="175" t="s">
        <v>724</v>
      </c>
      <c r="D86" s="167" t="s">
        <v>336</v>
      </c>
      <c r="E86" s="168">
        <v>9</v>
      </c>
      <c r="F86" s="169"/>
      <c r="G86" s="170">
        <f>ROUND(E86*F86,2)</f>
        <v>0</v>
      </c>
      <c r="H86" s="169"/>
      <c r="I86" s="170">
        <f>ROUND(E86*H86,2)</f>
        <v>0</v>
      </c>
      <c r="J86" s="169"/>
      <c r="K86" s="170">
        <f>ROUND(E86*J86,2)</f>
        <v>0</v>
      </c>
      <c r="L86" s="170">
        <v>21</v>
      </c>
      <c r="M86" s="170">
        <f>G86*(1+L86/100)</f>
        <v>0</v>
      </c>
      <c r="N86" s="168">
        <v>0</v>
      </c>
      <c r="O86" s="168">
        <f>ROUND(E86*N86,2)</f>
        <v>0</v>
      </c>
      <c r="P86" s="168">
        <v>0</v>
      </c>
      <c r="Q86" s="168">
        <f>ROUND(E86*P86,2)</f>
        <v>0</v>
      </c>
      <c r="R86" s="170" t="s">
        <v>296</v>
      </c>
      <c r="S86" s="170" t="s">
        <v>181</v>
      </c>
      <c r="T86" s="171" t="s">
        <v>250</v>
      </c>
      <c r="U86" s="157">
        <v>3.48</v>
      </c>
      <c r="V86" s="157">
        <f>ROUND(E86*U86,2)</f>
        <v>31.32</v>
      </c>
      <c r="W86" s="157"/>
      <c r="X86" s="157" t="s">
        <v>227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228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22.5" outlineLevel="1" x14ac:dyDescent="0.2">
      <c r="A87" s="154"/>
      <c r="B87" s="155"/>
      <c r="C87" s="252" t="s">
        <v>725</v>
      </c>
      <c r="D87" s="253"/>
      <c r="E87" s="253"/>
      <c r="F87" s="253"/>
      <c r="G87" s="253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47"/>
      <c r="Z87" s="147"/>
      <c r="AA87" s="147"/>
      <c r="AB87" s="147"/>
      <c r="AC87" s="147"/>
      <c r="AD87" s="147"/>
      <c r="AE87" s="147"/>
      <c r="AF87" s="147"/>
      <c r="AG87" s="147" t="s">
        <v>252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72" t="str">
        <f>C87</f>
        <v>pro vysazování rostlin v hornině 1 až 4 s výměnou půdy na 50%, s případným naložením přebytečných výkopků na dopravní prostředek, s odvozem na vzdálenost do 20 km a se složením,</v>
      </c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181" t="s">
        <v>696</v>
      </c>
      <c r="D88" s="179"/>
      <c r="E88" s="180"/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47"/>
      <c r="Z88" s="147"/>
      <c r="AA88" s="147"/>
      <c r="AB88" s="147"/>
      <c r="AC88" s="147"/>
      <c r="AD88" s="147"/>
      <c r="AE88" s="147"/>
      <c r="AF88" s="147"/>
      <c r="AG88" s="147" t="s">
        <v>230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181" t="s">
        <v>722</v>
      </c>
      <c r="D89" s="179"/>
      <c r="E89" s="180">
        <v>9</v>
      </c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47"/>
      <c r="Z89" s="147"/>
      <c r="AA89" s="147"/>
      <c r="AB89" s="147"/>
      <c r="AC89" s="147"/>
      <c r="AD89" s="147"/>
      <c r="AE89" s="147"/>
      <c r="AF89" s="147"/>
      <c r="AG89" s="147" t="s">
        <v>230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241"/>
      <c r="D90" s="242"/>
      <c r="E90" s="242"/>
      <c r="F90" s="242"/>
      <c r="G90" s="242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47"/>
      <c r="Z90" s="147"/>
      <c r="AA90" s="147"/>
      <c r="AB90" s="147"/>
      <c r="AC90" s="147"/>
      <c r="AD90" s="147"/>
      <c r="AE90" s="147"/>
      <c r="AF90" s="147"/>
      <c r="AG90" s="147" t="s">
        <v>187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65">
        <v>13</v>
      </c>
      <c r="B91" s="166" t="s">
        <v>726</v>
      </c>
      <c r="C91" s="175" t="s">
        <v>727</v>
      </c>
      <c r="D91" s="167" t="s">
        <v>336</v>
      </c>
      <c r="E91" s="168">
        <v>27</v>
      </c>
      <c r="F91" s="169"/>
      <c r="G91" s="170">
        <f>ROUND(E91*F91,2)</f>
        <v>0</v>
      </c>
      <c r="H91" s="169"/>
      <c r="I91" s="170">
        <f>ROUND(E91*H91,2)</f>
        <v>0</v>
      </c>
      <c r="J91" s="169"/>
      <c r="K91" s="170">
        <f>ROUND(E91*J91,2)</f>
        <v>0</v>
      </c>
      <c r="L91" s="170">
        <v>21</v>
      </c>
      <c r="M91" s="170">
        <f>G91*(1+L91/100)</f>
        <v>0</v>
      </c>
      <c r="N91" s="168">
        <v>5.5999999999999995E-4</v>
      </c>
      <c r="O91" s="168">
        <f>ROUND(E91*N91,2)</f>
        <v>0.02</v>
      </c>
      <c r="P91" s="168">
        <v>0</v>
      </c>
      <c r="Q91" s="168">
        <f>ROUND(E91*P91,2)</f>
        <v>0</v>
      </c>
      <c r="R91" s="170" t="s">
        <v>296</v>
      </c>
      <c r="S91" s="170" t="s">
        <v>181</v>
      </c>
      <c r="T91" s="171" t="s">
        <v>250</v>
      </c>
      <c r="U91" s="157">
        <v>0.87</v>
      </c>
      <c r="V91" s="157">
        <f>ROUND(E91*U91,2)</f>
        <v>23.49</v>
      </c>
      <c r="W91" s="157"/>
      <c r="X91" s="157" t="s">
        <v>227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228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252" t="s">
        <v>728</v>
      </c>
      <c r="D92" s="253"/>
      <c r="E92" s="253"/>
      <c r="F92" s="253"/>
      <c r="G92" s="253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47"/>
      <c r="Z92" s="147"/>
      <c r="AA92" s="147"/>
      <c r="AB92" s="147"/>
      <c r="AC92" s="147"/>
      <c r="AD92" s="147"/>
      <c r="AE92" s="147"/>
      <c r="AF92" s="147"/>
      <c r="AG92" s="147" t="s">
        <v>252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72" t="str">
        <f>C92</f>
        <v>třemi a více kůly, s ochranou proti poškození v místě vzepření, (příloha č. 8) při  průměru kůlů do 10 cm,</v>
      </c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181" t="s">
        <v>696</v>
      </c>
      <c r="D93" s="179"/>
      <c r="E93" s="180"/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47"/>
      <c r="Z93" s="147"/>
      <c r="AA93" s="147"/>
      <c r="AB93" s="147"/>
      <c r="AC93" s="147"/>
      <c r="AD93" s="147"/>
      <c r="AE93" s="147"/>
      <c r="AF93" s="147"/>
      <c r="AG93" s="147" t="s">
        <v>230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181" t="s">
        <v>729</v>
      </c>
      <c r="D94" s="179"/>
      <c r="E94" s="180">
        <v>27</v>
      </c>
      <c r="F94" s="157"/>
      <c r="G94" s="1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47"/>
      <c r="Z94" s="147"/>
      <c r="AA94" s="147"/>
      <c r="AB94" s="147"/>
      <c r="AC94" s="147"/>
      <c r="AD94" s="147"/>
      <c r="AE94" s="147"/>
      <c r="AF94" s="147"/>
      <c r="AG94" s="147" t="s">
        <v>230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241"/>
      <c r="D95" s="242"/>
      <c r="E95" s="242"/>
      <c r="F95" s="242"/>
      <c r="G95" s="242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47"/>
      <c r="Z95" s="147"/>
      <c r="AA95" s="147"/>
      <c r="AB95" s="147"/>
      <c r="AC95" s="147"/>
      <c r="AD95" s="147"/>
      <c r="AE95" s="147"/>
      <c r="AF95" s="147"/>
      <c r="AG95" s="147" t="s">
        <v>187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65">
        <v>14</v>
      </c>
      <c r="B96" s="166" t="s">
        <v>730</v>
      </c>
      <c r="C96" s="175" t="s">
        <v>731</v>
      </c>
      <c r="D96" s="167" t="s">
        <v>248</v>
      </c>
      <c r="E96" s="168">
        <v>9</v>
      </c>
      <c r="F96" s="169"/>
      <c r="G96" s="170">
        <f>ROUND(E96*F96,2)</f>
        <v>0</v>
      </c>
      <c r="H96" s="169"/>
      <c r="I96" s="170">
        <f>ROUND(E96*H96,2)</f>
        <v>0</v>
      </c>
      <c r="J96" s="169"/>
      <c r="K96" s="170">
        <f>ROUND(E96*J96,2)</f>
        <v>0</v>
      </c>
      <c r="L96" s="170">
        <v>21</v>
      </c>
      <c r="M96" s="170">
        <f>G96*(1+L96/100)</f>
        <v>0</v>
      </c>
      <c r="N96" s="168">
        <v>2.4000000000000001E-4</v>
      </c>
      <c r="O96" s="168">
        <f>ROUND(E96*N96,2)</f>
        <v>0</v>
      </c>
      <c r="P96" s="168">
        <v>0</v>
      </c>
      <c r="Q96" s="168">
        <f>ROUND(E96*P96,2)</f>
        <v>0</v>
      </c>
      <c r="R96" s="170" t="s">
        <v>296</v>
      </c>
      <c r="S96" s="170" t="s">
        <v>181</v>
      </c>
      <c r="T96" s="171" t="s">
        <v>250</v>
      </c>
      <c r="U96" s="157">
        <v>0.127</v>
      </c>
      <c r="V96" s="157">
        <f>ROUND(E96*U96,2)</f>
        <v>1.1399999999999999</v>
      </c>
      <c r="W96" s="157"/>
      <c r="X96" s="157" t="s">
        <v>227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228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252" t="s">
        <v>732</v>
      </c>
      <c r="D97" s="253"/>
      <c r="E97" s="253"/>
      <c r="F97" s="253"/>
      <c r="G97" s="253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47"/>
      <c r="Z97" s="147"/>
      <c r="AA97" s="147"/>
      <c r="AB97" s="147"/>
      <c r="AC97" s="147"/>
      <c r="AD97" s="147"/>
      <c r="AE97" s="147"/>
      <c r="AF97" s="147"/>
      <c r="AG97" s="147" t="s">
        <v>252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181" t="s">
        <v>696</v>
      </c>
      <c r="D98" s="179"/>
      <c r="E98" s="180"/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47"/>
      <c r="Z98" s="147"/>
      <c r="AA98" s="147"/>
      <c r="AB98" s="147"/>
      <c r="AC98" s="147"/>
      <c r="AD98" s="147"/>
      <c r="AE98" s="147"/>
      <c r="AF98" s="147"/>
      <c r="AG98" s="147" t="s">
        <v>230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181" t="s">
        <v>722</v>
      </c>
      <c r="D99" s="179"/>
      <c r="E99" s="180">
        <v>9</v>
      </c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47"/>
      <c r="Z99" s="147"/>
      <c r="AA99" s="147"/>
      <c r="AB99" s="147"/>
      <c r="AC99" s="147"/>
      <c r="AD99" s="147"/>
      <c r="AE99" s="147"/>
      <c r="AF99" s="147"/>
      <c r="AG99" s="147" t="s">
        <v>230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241"/>
      <c r="D100" s="242"/>
      <c r="E100" s="242"/>
      <c r="F100" s="242"/>
      <c r="G100" s="242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187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65">
        <v>15</v>
      </c>
      <c r="B101" s="166" t="s">
        <v>733</v>
      </c>
      <c r="C101" s="175" t="s">
        <v>734</v>
      </c>
      <c r="D101" s="167" t="s">
        <v>248</v>
      </c>
      <c r="E101" s="168">
        <v>9</v>
      </c>
      <c r="F101" s="169"/>
      <c r="G101" s="170">
        <f>ROUND(E101*F101,2)</f>
        <v>0</v>
      </c>
      <c r="H101" s="169"/>
      <c r="I101" s="170">
        <f>ROUND(E101*H101,2)</f>
        <v>0</v>
      </c>
      <c r="J101" s="169"/>
      <c r="K101" s="170">
        <f>ROUND(E101*J101,2)</f>
        <v>0</v>
      </c>
      <c r="L101" s="170">
        <v>21</v>
      </c>
      <c r="M101" s="170">
        <f>G101*(1+L101/100)</f>
        <v>0</v>
      </c>
      <c r="N101" s="168">
        <v>0</v>
      </c>
      <c r="O101" s="168">
        <f>ROUND(E101*N101,2)</f>
        <v>0</v>
      </c>
      <c r="P101" s="168">
        <v>0</v>
      </c>
      <c r="Q101" s="168">
        <f>ROUND(E101*P101,2)</f>
        <v>0</v>
      </c>
      <c r="R101" s="170" t="s">
        <v>296</v>
      </c>
      <c r="S101" s="170" t="s">
        <v>181</v>
      </c>
      <c r="T101" s="171" t="s">
        <v>250</v>
      </c>
      <c r="U101" s="157">
        <v>0.16</v>
      </c>
      <c r="V101" s="157">
        <f>ROUND(E101*U101,2)</f>
        <v>1.44</v>
      </c>
      <c r="W101" s="157"/>
      <c r="X101" s="157" t="s">
        <v>227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228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252" t="s">
        <v>735</v>
      </c>
      <c r="D102" s="253"/>
      <c r="E102" s="253"/>
      <c r="F102" s="253"/>
      <c r="G102" s="253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47"/>
      <c r="Z102" s="147"/>
      <c r="AA102" s="147"/>
      <c r="AB102" s="147"/>
      <c r="AC102" s="147"/>
      <c r="AD102" s="147"/>
      <c r="AE102" s="147"/>
      <c r="AF102" s="147"/>
      <c r="AG102" s="147" t="s">
        <v>252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72" t="str">
        <f>C102</f>
        <v>vysazených rostlin s případným naložením odpadu na dopravní prostředek, s odvezením do 20 km a se složením,</v>
      </c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181" t="s">
        <v>696</v>
      </c>
      <c r="D103" s="179"/>
      <c r="E103" s="180"/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47"/>
      <c r="Z103" s="147"/>
      <c r="AA103" s="147"/>
      <c r="AB103" s="147"/>
      <c r="AC103" s="147"/>
      <c r="AD103" s="147"/>
      <c r="AE103" s="147"/>
      <c r="AF103" s="147"/>
      <c r="AG103" s="147" t="s">
        <v>230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181" t="s">
        <v>722</v>
      </c>
      <c r="D104" s="179"/>
      <c r="E104" s="180">
        <v>9</v>
      </c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47"/>
      <c r="Z104" s="147"/>
      <c r="AA104" s="147"/>
      <c r="AB104" s="147"/>
      <c r="AC104" s="147"/>
      <c r="AD104" s="147"/>
      <c r="AE104" s="147"/>
      <c r="AF104" s="147"/>
      <c r="AG104" s="147" t="s">
        <v>230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241"/>
      <c r="D105" s="242"/>
      <c r="E105" s="242"/>
      <c r="F105" s="242"/>
      <c r="G105" s="242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187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65">
        <v>16</v>
      </c>
      <c r="B106" s="166" t="s">
        <v>736</v>
      </c>
      <c r="C106" s="175" t="s">
        <v>737</v>
      </c>
      <c r="D106" s="167" t="s">
        <v>336</v>
      </c>
      <c r="E106" s="168">
        <v>9</v>
      </c>
      <c r="F106" s="169"/>
      <c r="G106" s="170">
        <f>ROUND(E106*F106,2)</f>
        <v>0</v>
      </c>
      <c r="H106" s="169"/>
      <c r="I106" s="170">
        <f>ROUND(E106*H106,2)</f>
        <v>0</v>
      </c>
      <c r="J106" s="169"/>
      <c r="K106" s="170">
        <f>ROUND(E106*J106,2)</f>
        <v>0</v>
      </c>
      <c r="L106" s="170">
        <v>21</v>
      </c>
      <c r="M106" s="170">
        <f>G106*(1+L106/100)</f>
        <v>0</v>
      </c>
      <c r="N106" s="168">
        <v>5.9999999999999995E-4</v>
      </c>
      <c r="O106" s="168">
        <f>ROUND(E106*N106,2)</f>
        <v>0.01</v>
      </c>
      <c r="P106" s="168">
        <v>0</v>
      </c>
      <c r="Q106" s="168">
        <f>ROUND(E106*P106,2)</f>
        <v>0</v>
      </c>
      <c r="R106" s="170"/>
      <c r="S106" s="170" t="s">
        <v>215</v>
      </c>
      <c r="T106" s="171" t="s">
        <v>182</v>
      </c>
      <c r="U106" s="157">
        <v>4</v>
      </c>
      <c r="V106" s="157">
        <f>ROUND(E106*U106,2)</f>
        <v>36</v>
      </c>
      <c r="W106" s="157"/>
      <c r="X106" s="157" t="s">
        <v>227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228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181" t="s">
        <v>696</v>
      </c>
      <c r="D107" s="179"/>
      <c r="E107" s="180"/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47"/>
      <c r="Z107" s="147"/>
      <c r="AA107" s="147"/>
      <c r="AB107" s="147"/>
      <c r="AC107" s="147"/>
      <c r="AD107" s="147"/>
      <c r="AE107" s="147"/>
      <c r="AF107" s="147"/>
      <c r="AG107" s="147" t="s">
        <v>230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181" t="s">
        <v>722</v>
      </c>
      <c r="D108" s="179"/>
      <c r="E108" s="180">
        <v>9</v>
      </c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47"/>
      <c r="Z108" s="147"/>
      <c r="AA108" s="147"/>
      <c r="AB108" s="147"/>
      <c r="AC108" s="147"/>
      <c r="AD108" s="147"/>
      <c r="AE108" s="147"/>
      <c r="AF108" s="147"/>
      <c r="AG108" s="147" t="s">
        <v>230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241"/>
      <c r="D109" s="242"/>
      <c r="E109" s="242"/>
      <c r="F109" s="242"/>
      <c r="G109" s="242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187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65">
        <v>17</v>
      </c>
      <c r="B110" s="166" t="s">
        <v>738</v>
      </c>
      <c r="C110" s="175" t="s">
        <v>739</v>
      </c>
      <c r="D110" s="167" t="s">
        <v>336</v>
      </c>
      <c r="E110" s="168">
        <v>9</v>
      </c>
      <c r="F110" s="169"/>
      <c r="G110" s="170">
        <f>ROUND(E110*F110,2)</f>
        <v>0</v>
      </c>
      <c r="H110" s="169"/>
      <c r="I110" s="170">
        <f>ROUND(E110*H110,2)</f>
        <v>0</v>
      </c>
      <c r="J110" s="169"/>
      <c r="K110" s="170">
        <f>ROUND(E110*J110,2)</f>
        <v>0</v>
      </c>
      <c r="L110" s="170">
        <v>21</v>
      </c>
      <c r="M110" s="170">
        <f>G110*(1+L110/100)</f>
        <v>0</v>
      </c>
      <c r="N110" s="168">
        <v>5.9999999999999995E-4</v>
      </c>
      <c r="O110" s="168">
        <f>ROUND(E110*N110,2)</f>
        <v>0.01</v>
      </c>
      <c r="P110" s="168">
        <v>0</v>
      </c>
      <c r="Q110" s="168">
        <f>ROUND(E110*P110,2)</f>
        <v>0</v>
      </c>
      <c r="R110" s="170"/>
      <c r="S110" s="170" t="s">
        <v>215</v>
      </c>
      <c r="T110" s="171" t="s">
        <v>182</v>
      </c>
      <c r="U110" s="157">
        <v>4</v>
      </c>
      <c r="V110" s="157">
        <f>ROUND(E110*U110,2)</f>
        <v>36</v>
      </c>
      <c r="W110" s="157"/>
      <c r="X110" s="157" t="s">
        <v>227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228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181" t="s">
        <v>696</v>
      </c>
      <c r="D111" s="179"/>
      <c r="E111" s="180"/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47"/>
      <c r="Z111" s="147"/>
      <c r="AA111" s="147"/>
      <c r="AB111" s="147"/>
      <c r="AC111" s="147"/>
      <c r="AD111" s="147"/>
      <c r="AE111" s="147"/>
      <c r="AF111" s="147"/>
      <c r="AG111" s="147" t="s">
        <v>230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181" t="s">
        <v>722</v>
      </c>
      <c r="D112" s="179"/>
      <c r="E112" s="180">
        <v>9</v>
      </c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47"/>
      <c r="Z112" s="147"/>
      <c r="AA112" s="147"/>
      <c r="AB112" s="147"/>
      <c r="AC112" s="147"/>
      <c r="AD112" s="147"/>
      <c r="AE112" s="147"/>
      <c r="AF112" s="147"/>
      <c r="AG112" s="147" t="s">
        <v>230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241"/>
      <c r="D113" s="242"/>
      <c r="E113" s="242"/>
      <c r="F113" s="242"/>
      <c r="G113" s="242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47"/>
      <c r="Z113" s="147"/>
      <c r="AA113" s="147"/>
      <c r="AB113" s="147"/>
      <c r="AC113" s="147"/>
      <c r="AD113" s="147"/>
      <c r="AE113" s="147"/>
      <c r="AF113" s="147"/>
      <c r="AG113" s="147" t="s">
        <v>187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65">
        <v>18</v>
      </c>
      <c r="B114" s="166" t="s">
        <v>740</v>
      </c>
      <c r="C114" s="175" t="s">
        <v>741</v>
      </c>
      <c r="D114" s="167" t="s">
        <v>742</v>
      </c>
      <c r="E114" s="168">
        <v>15</v>
      </c>
      <c r="F114" s="169"/>
      <c r="G114" s="170">
        <f>ROUND(E114*F114,2)</f>
        <v>0</v>
      </c>
      <c r="H114" s="169"/>
      <c r="I114" s="170">
        <f>ROUND(E114*H114,2)</f>
        <v>0</v>
      </c>
      <c r="J114" s="169"/>
      <c r="K114" s="170">
        <f>ROUND(E114*J114,2)</f>
        <v>0</v>
      </c>
      <c r="L114" s="170">
        <v>21</v>
      </c>
      <c r="M114" s="170">
        <f>G114*(1+L114/100)</f>
        <v>0</v>
      </c>
      <c r="N114" s="168">
        <v>0</v>
      </c>
      <c r="O114" s="168">
        <f>ROUND(E114*N114,2)</f>
        <v>0</v>
      </c>
      <c r="P114" s="168">
        <v>0</v>
      </c>
      <c r="Q114" s="168">
        <f>ROUND(E114*P114,2)</f>
        <v>0</v>
      </c>
      <c r="R114" s="170"/>
      <c r="S114" s="170" t="s">
        <v>215</v>
      </c>
      <c r="T114" s="171" t="s">
        <v>182</v>
      </c>
      <c r="U114" s="157">
        <v>0</v>
      </c>
      <c r="V114" s="157">
        <f>ROUND(E114*U114,2)</f>
        <v>0</v>
      </c>
      <c r="W114" s="157"/>
      <c r="X114" s="157" t="s">
        <v>227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228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181" t="s">
        <v>696</v>
      </c>
      <c r="D115" s="179"/>
      <c r="E115" s="180"/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47"/>
      <c r="Z115" s="147"/>
      <c r="AA115" s="147"/>
      <c r="AB115" s="147"/>
      <c r="AC115" s="147"/>
      <c r="AD115" s="147"/>
      <c r="AE115" s="147"/>
      <c r="AF115" s="147"/>
      <c r="AG115" s="147" t="s">
        <v>230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181" t="s">
        <v>743</v>
      </c>
      <c r="D116" s="179"/>
      <c r="E116" s="180">
        <v>15</v>
      </c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47"/>
      <c r="Z116" s="147"/>
      <c r="AA116" s="147"/>
      <c r="AB116" s="147"/>
      <c r="AC116" s="147"/>
      <c r="AD116" s="147"/>
      <c r="AE116" s="147"/>
      <c r="AF116" s="147"/>
      <c r="AG116" s="147" t="s">
        <v>230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241"/>
      <c r="D117" s="242"/>
      <c r="E117" s="242"/>
      <c r="F117" s="242"/>
      <c r="G117" s="242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187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65">
        <v>19</v>
      </c>
      <c r="B118" s="166" t="s">
        <v>744</v>
      </c>
      <c r="C118" s="175" t="s">
        <v>745</v>
      </c>
      <c r="D118" s="167" t="s">
        <v>341</v>
      </c>
      <c r="E118" s="168">
        <v>9</v>
      </c>
      <c r="F118" s="169"/>
      <c r="G118" s="170">
        <f>ROUND(E118*F118,2)</f>
        <v>0</v>
      </c>
      <c r="H118" s="169"/>
      <c r="I118" s="170">
        <f>ROUND(E118*H118,2)</f>
        <v>0</v>
      </c>
      <c r="J118" s="169"/>
      <c r="K118" s="170">
        <f>ROUND(E118*J118,2)</f>
        <v>0</v>
      </c>
      <c r="L118" s="170">
        <v>21</v>
      </c>
      <c r="M118" s="170">
        <f>G118*(1+L118/100)</f>
        <v>0</v>
      </c>
      <c r="N118" s="168">
        <v>0</v>
      </c>
      <c r="O118" s="168">
        <f>ROUND(E118*N118,2)</f>
        <v>0</v>
      </c>
      <c r="P118" s="168">
        <v>0</v>
      </c>
      <c r="Q118" s="168">
        <f>ROUND(E118*P118,2)</f>
        <v>0</v>
      </c>
      <c r="R118" s="170"/>
      <c r="S118" s="170" t="s">
        <v>215</v>
      </c>
      <c r="T118" s="171" t="s">
        <v>182</v>
      </c>
      <c r="U118" s="157">
        <v>0</v>
      </c>
      <c r="V118" s="157">
        <f>ROUND(E118*U118,2)</f>
        <v>0</v>
      </c>
      <c r="W118" s="157"/>
      <c r="X118" s="157" t="s">
        <v>227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228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181" t="s">
        <v>696</v>
      </c>
      <c r="D119" s="179"/>
      <c r="E119" s="180"/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47"/>
      <c r="Z119" s="147"/>
      <c r="AA119" s="147"/>
      <c r="AB119" s="147"/>
      <c r="AC119" s="147"/>
      <c r="AD119" s="147"/>
      <c r="AE119" s="147"/>
      <c r="AF119" s="147"/>
      <c r="AG119" s="147" t="s">
        <v>230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181" t="s">
        <v>722</v>
      </c>
      <c r="D120" s="179"/>
      <c r="E120" s="180">
        <v>9</v>
      </c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47"/>
      <c r="Z120" s="147"/>
      <c r="AA120" s="147"/>
      <c r="AB120" s="147"/>
      <c r="AC120" s="147"/>
      <c r="AD120" s="147"/>
      <c r="AE120" s="147"/>
      <c r="AF120" s="147"/>
      <c r="AG120" s="147" t="s">
        <v>230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241"/>
      <c r="D121" s="242"/>
      <c r="E121" s="242"/>
      <c r="F121" s="242"/>
      <c r="G121" s="242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47"/>
      <c r="Z121" s="147"/>
      <c r="AA121" s="147"/>
      <c r="AB121" s="147"/>
      <c r="AC121" s="147"/>
      <c r="AD121" s="147"/>
      <c r="AE121" s="147"/>
      <c r="AF121" s="147"/>
      <c r="AG121" s="147" t="s">
        <v>187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65">
        <v>20</v>
      </c>
      <c r="B122" s="166" t="s">
        <v>746</v>
      </c>
      <c r="C122" s="175" t="s">
        <v>747</v>
      </c>
      <c r="D122" s="167" t="s">
        <v>336</v>
      </c>
      <c r="E122" s="168">
        <v>9</v>
      </c>
      <c r="F122" s="169"/>
      <c r="G122" s="170">
        <f>ROUND(E122*F122,2)</f>
        <v>0</v>
      </c>
      <c r="H122" s="169"/>
      <c r="I122" s="170">
        <f>ROUND(E122*H122,2)</f>
        <v>0</v>
      </c>
      <c r="J122" s="169"/>
      <c r="K122" s="170">
        <f>ROUND(E122*J122,2)</f>
        <v>0</v>
      </c>
      <c r="L122" s="170">
        <v>21</v>
      </c>
      <c r="M122" s="170">
        <f>G122*(1+L122/100)</f>
        <v>0</v>
      </c>
      <c r="N122" s="168">
        <v>0</v>
      </c>
      <c r="O122" s="168">
        <f>ROUND(E122*N122,2)</f>
        <v>0</v>
      </c>
      <c r="P122" s="168">
        <v>0</v>
      </c>
      <c r="Q122" s="168">
        <f>ROUND(E122*P122,2)</f>
        <v>0</v>
      </c>
      <c r="R122" s="170"/>
      <c r="S122" s="170" t="s">
        <v>215</v>
      </c>
      <c r="T122" s="171" t="s">
        <v>182</v>
      </c>
      <c r="U122" s="157">
        <v>0.18</v>
      </c>
      <c r="V122" s="157">
        <f>ROUND(E122*U122,2)</f>
        <v>1.62</v>
      </c>
      <c r="W122" s="157"/>
      <c r="X122" s="157" t="s">
        <v>227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228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181" t="s">
        <v>696</v>
      </c>
      <c r="D123" s="179"/>
      <c r="E123" s="180"/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47"/>
      <c r="Z123" s="147"/>
      <c r="AA123" s="147"/>
      <c r="AB123" s="147"/>
      <c r="AC123" s="147"/>
      <c r="AD123" s="147"/>
      <c r="AE123" s="147"/>
      <c r="AF123" s="147"/>
      <c r="AG123" s="147" t="s">
        <v>230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181" t="s">
        <v>722</v>
      </c>
      <c r="D124" s="179"/>
      <c r="E124" s="180">
        <v>9</v>
      </c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47"/>
      <c r="Z124" s="147"/>
      <c r="AA124" s="147"/>
      <c r="AB124" s="147"/>
      <c r="AC124" s="147"/>
      <c r="AD124" s="147"/>
      <c r="AE124" s="147"/>
      <c r="AF124" s="147"/>
      <c r="AG124" s="147" t="s">
        <v>230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241"/>
      <c r="D125" s="242"/>
      <c r="E125" s="242"/>
      <c r="F125" s="242"/>
      <c r="G125" s="242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47"/>
      <c r="Z125" s="147"/>
      <c r="AA125" s="147"/>
      <c r="AB125" s="147"/>
      <c r="AC125" s="147"/>
      <c r="AD125" s="147"/>
      <c r="AE125" s="147"/>
      <c r="AF125" s="147"/>
      <c r="AG125" s="147" t="s">
        <v>187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65">
        <v>21</v>
      </c>
      <c r="B126" s="166" t="s">
        <v>748</v>
      </c>
      <c r="C126" s="175" t="s">
        <v>749</v>
      </c>
      <c r="D126" s="167" t="s">
        <v>336</v>
      </c>
      <c r="E126" s="168">
        <v>9</v>
      </c>
      <c r="F126" s="169"/>
      <c r="G126" s="170">
        <f>ROUND(E126*F126,2)</f>
        <v>0</v>
      </c>
      <c r="H126" s="169"/>
      <c r="I126" s="170">
        <f>ROUND(E126*H126,2)</f>
        <v>0</v>
      </c>
      <c r="J126" s="169"/>
      <c r="K126" s="170">
        <f>ROUND(E126*J126,2)</f>
        <v>0</v>
      </c>
      <c r="L126" s="170">
        <v>21</v>
      </c>
      <c r="M126" s="170">
        <f>G126*(1+L126/100)</f>
        <v>0</v>
      </c>
      <c r="N126" s="168">
        <v>0</v>
      </c>
      <c r="O126" s="168">
        <f>ROUND(E126*N126,2)</f>
        <v>0</v>
      </c>
      <c r="P126" s="168">
        <v>0</v>
      </c>
      <c r="Q126" s="168">
        <f>ROUND(E126*P126,2)</f>
        <v>0</v>
      </c>
      <c r="R126" s="170"/>
      <c r="S126" s="170" t="s">
        <v>215</v>
      </c>
      <c r="T126" s="171" t="s">
        <v>182</v>
      </c>
      <c r="U126" s="157">
        <v>0.06</v>
      </c>
      <c r="V126" s="157">
        <f>ROUND(E126*U126,2)</f>
        <v>0.54</v>
      </c>
      <c r="W126" s="157"/>
      <c r="X126" s="157" t="s">
        <v>227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228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181" t="s">
        <v>696</v>
      </c>
      <c r="D127" s="179"/>
      <c r="E127" s="180"/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47"/>
      <c r="Z127" s="147"/>
      <c r="AA127" s="147"/>
      <c r="AB127" s="147"/>
      <c r="AC127" s="147"/>
      <c r="AD127" s="147"/>
      <c r="AE127" s="147"/>
      <c r="AF127" s="147"/>
      <c r="AG127" s="147" t="s">
        <v>230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181" t="s">
        <v>722</v>
      </c>
      <c r="D128" s="179"/>
      <c r="E128" s="180">
        <v>9</v>
      </c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47"/>
      <c r="Z128" s="147"/>
      <c r="AA128" s="147"/>
      <c r="AB128" s="147"/>
      <c r="AC128" s="147"/>
      <c r="AD128" s="147"/>
      <c r="AE128" s="147"/>
      <c r="AF128" s="147"/>
      <c r="AG128" s="147" t="s">
        <v>230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54"/>
      <c r="B129" s="155"/>
      <c r="C129" s="241"/>
      <c r="D129" s="242"/>
      <c r="E129" s="242"/>
      <c r="F129" s="242"/>
      <c r="G129" s="242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47"/>
      <c r="Z129" s="147"/>
      <c r="AA129" s="147"/>
      <c r="AB129" s="147"/>
      <c r="AC129" s="147"/>
      <c r="AD129" s="147"/>
      <c r="AE129" s="147"/>
      <c r="AF129" s="147"/>
      <c r="AG129" s="147" t="s">
        <v>187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65">
        <v>22</v>
      </c>
      <c r="B130" s="166" t="s">
        <v>750</v>
      </c>
      <c r="C130" s="175" t="s">
        <v>751</v>
      </c>
      <c r="D130" s="167" t="s">
        <v>336</v>
      </c>
      <c r="E130" s="168">
        <v>90</v>
      </c>
      <c r="F130" s="169"/>
      <c r="G130" s="170">
        <f>ROUND(E130*F130,2)</f>
        <v>0</v>
      </c>
      <c r="H130" s="169"/>
      <c r="I130" s="170">
        <f>ROUND(E130*H130,2)</f>
        <v>0</v>
      </c>
      <c r="J130" s="169"/>
      <c r="K130" s="170">
        <f>ROUND(E130*J130,2)</f>
        <v>0</v>
      </c>
      <c r="L130" s="170">
        <v>21</v>
      </c>
      <c r="M130" s="170">
        <f>G130*(1+L130/100)</f>
        <v>0</v>
      </c>
      <c r="N130" s="168">
        <v>0</v>
      </c>
      <c r="O130" s="168">
        <f>ROUND(E130*N130,2)</f>
        <v>0</v>
      </c>
      <c r="P130" s="168">
        <v>0</v>
      </c>
      <c r="Q130" s="168">
        <f>ROUND(E130*P130,2)</f>
        <v>0</v>
      </c>
      <c r="R130" s="170"/>
      <c r="S130" s="170" t="s">
        <v>215</v>
      </c>
      <c r="T130" s="171" t="s">
        <v>182</v>
      </c>
      <c r="U130" s="157">
        <v>0.06</v>
      </c>
      <c r="V130" s="157">
        <f>ROUND(E130*U130,2)</f>
        <v>5.4</v>
      </c>
      <c r="W130" s="157"/>
      <c r="X130" s="157" t="s">
        <v>227</v>
      </c>
      <c r="Y130" s="147"/>
      <c r="Z130" s="147"/>
      <c r="AA130" s="147"/>
      <c r="AB130" s="147"/>
      <c r="AC130" s="147"/>
      <c r="AD130" s="147"/>
      <c r="AE130" s="147"/>
      <c r="AF130" s="147"/>
      <c r="AG130" s="147" t="s">
        <v>228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181" t="s">
        <v>696</v>
      </c>
      <c r="D131" s="179"/>
      <c r="E131" s="180"/>
      <c r="F131" s="157"/>
      <c r="G131" s="15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47"/>
      <c r="Z131" s="147"/>
      <c r="AA131" s="147"/>
      <c r="AB131" s="147"/>
      <c r="AC131" s="147"/>
      <c r="AD131" s="147"/>
      <c r="AE131" s="147"/>
      <c r="AF131" s="147"/>
      <c r="AG131" s="147" t="s">
        <v>230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181" t="s">
        <v>752</v>
      </c>
      <c r="D132" s="179"/>
      <c r="E132" s="180">
        <v>90</v>
      </c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47"/>
      <c r="Z132" s="147"/>
      <c r="AA132" s="147"/>
      <c r="AB132" s="147"/>
      <c r="AC132" s="147"/>
      <c r="AD132" s="147"/>
      <c r="AE132" s="147"/>
      <c r="AF132" s="147"/>
      <c r="AG132" s="147" t="s">
        <v>230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241"/>
      <c r="D133" s="242"/>
      <c r="E133" s="242"/>
      <c r="F133" s="242"/>
      <c r="G133" s="242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47"/>
      <c r="Z133" s="147"/>
      <c r="AA133" s="147"/>
      <c r="AB133" s="147"/>
      <c r="AC133" s="147"/>
      <c r="AD133" s="147"/>
      <c r="AE133" s="147"/>
      <c r="AF133" s="147"/>
      <c r="AG133" s="147" t="s">
        <v>187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65">
        <v>23</v>
      </c>
      <c r="B134" s="166" t="s">
        <v>753</v>
      </c>
      <c r="C134" s="175" t="s">
        <v>754</v>
      </c>
      <c r="D134" s="167" t="s">
        <v>755</v>
      </c>
      <c r="E134" s="168">
        <v>2160</v>
      </c>
      <c r="F134" s="169"/>
      <c r="G134" s="170">
        <f>ROUND(E134*F134,2)</f>
        <v>0</v>
      </c>
      <c r="H134" s="169"/>
      <c r="I134" s="170">
        <f>ROUND(E134*H134,2)</f>
        <v>0</v>
      </c>
      <c r="J134" s="169"/>
      <c r="K134" s="170">
        <f>ROUND(E134*J134,2)</f>
        <v>0</v>
      </c>
      <c r="L134" s="170">
        <v>21</v>
      </c>
      <c r="M134" s="170">
        <f>G134*(1+L134/100)</f>
        <v>0</v>
      </c>
      <c r="N134" s="168">
        <v>0</v>
      </c>
      <c r="O134" s="168">
        <f>ROUND(E134*N134,2)</f>
        <v>0</v>
      </c>
      <c r="P134" s="168">
        <v>0</v>
      </c>
      <c r="Q134" s="168">
        <f>ROUND(E134*P134,2)</f>
        <v>0</v>
      </c>
      <c r="R134" s="170"/>
      <c r="S134" s="170" t="s">
        <v>215</v>
      </c>
      <c r="T134" s="171" t="s">
        <v>182</v>
      </c>
      <c r="U134" s="157">
        <v>0.26</v>
      </c>
      <c r="V134" s="157">
        <f>ROUND(E134*U134,2)</f>
        <v>561.6</v>
      </c>
      <c r="W134" s="157"/>
      <c r="X134" s="157" t="s">
        <v>227</v>
      </c>
      <c r="Y134" s="147"/>
      <c r="Z134" s="147"/>
      <c r="AA134" s="147"/>
      <c r="AB134" s="147"/>
      <c r="AC134" s="147"/>
      <c r="AD134" s="147"/>
      <c r="AE134" s="147"/>
      <c r="AF134" s="147"/>
      <c r="AG134" s="147" t="s">
        <v>228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54"/>
      <c r="B135" s="155"/>
      <c r="C135" s="181" t="s">
        <v>696</v>
      </c>
      <c r="D135" s="179"/>
      <c r="E135" s="180"/>
      <c r="F135" s="157"/>
      <c r="G135" s="157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47"/>
      <c r="Z135" s="147"/>
      <c r="AA135" s="147"/>
      <c r="AB135" s="147"/>
      <c r="AC135" s="147"/>
      <c r="AD135" s="147"/>
      <c r="AE135" s="147"/>
      <c r="AF135" s="147"/>
      <c r="AG135" s="147" t="s">
        <v>230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181" t="s">
        <v>756</v>
      </c>
      <c r="D136" s="179"/>
      <c r="E136" s="180">
        <v>2160</v>
      </c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47"/>
      <c r="Z136" s="147"/>
      <c r="AA136" s="147"/>
      <c r="AB136" s="147"/>
      <c r="AC136" s="147"/>
      <c r="AD136" s="147"/>
      <c r="AE136" s="147"/>
      <c r="AF136" s="147"/>
      <c r="AG136" s="147" t="s">
        <v>230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241"/>
      <c r="D137" s="242"/>
      <c r="E137" s="242"/>
      <c r="F137" s="242"/>
      <c r="G137" s="242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47"/>
      <c r="Z137" s="147"/>
      <c r="AA137" s="147"/>
      <c r="AB137" s="147"/>
      <c r="AC137" s="147"/>
      <c r="AD137" s="147"/>
      <c r="AE137" s="147"/>
      <c r="AF137" s="147"/>
      <c r="AG137" s="147" t="s">
        <v>187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65">
        <v>24</v>
      </c>
      <c r="B138" s="166" t="s">
        <v>757</v>
      </c>
      <c r="C138" s="175" t="s">
        <v>758</v>
      </c>
      <c r="D138" s="167" t="s">
        <v>336</v>
      </c>
      <c r="E138" s="168">
        <v>9</v>
      </c>
      <c r="F138" s="169"/>
      <c r="G138" s="170">
        <f>ROUND(E138*F138,2)</f>
        <v>0</v>
      </c>
      <c r="H138" s="169"/>
      <c r="I138" s="170">
        <f>ROUND(E138*H138,2)</f>
        <v>0</v>
      </c>
      <c r="J138" s="169"/>
      <c r="K138" s="170">
        <f>ROUND(E138*J138,2)</f>
        <v>0</v>
      </c>
      <c r="L138" s="170">
        <v>21</v>
      </c>
      <c r="M138" s="170">
        <f>G138*(1+L138/100)</f>
        <v>0</v>
      </c>
      <c r="N138" s="168">
        <v>2.147E-2</v>
      </c>
      <c r="O138" s="168">
        <f>ROUND(E138*N138,2)</f>
        <v>0.19</v>
      </c>
      <c r="P138" s="168">
        <v>0</v>
      </c>
      <c r="Q138" s="168">
        <f>ROUND(E138*P138,2)</f>
        <v>0</v>
      </c>
      <c r="R138" s="170" t="s">
        <v>305</v>
      </c>
      <c r="S138" s="170" t="s">
        <v>181</v>
      </c>
      <c r="T138" s="171" t="s">
        <v>250</v>
      </c>
      <c r="U138" s="157">
        <v>0</v>
      </c>
      <c r="V138" s="157">
        <f>ROUND(E138*U138,2)</f>
        <v>0</v>
      </c>
      <c r="W138" s="157"/>
      <c r="X138" s="157" t="s">
        <v>306</v>
      </c>
      <c r="Y138" s="147"/>
      <c r="Z138" s="147"/>
      <c r="AA138" s="147"/>
      <c r="AB138" s="147"/>
      <c r="AC138" s="147"/>
      <c r="AD138" s="147"/>
      <c r="AE138" s="147"/>
      <c r="AF138" s="147"/>
      <c r="AG138" s="147" t="s">
        <v>307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ht="33.75" outlineLevel="1" x14ac:dyDescent="0.2">
      <c r="A139" s="154"/>
      <c r="B139" s="155"/>
      <c r="C139" s="239" t="s">
        <v>759</v>
      </c>
      <c r="D139" s="240"/>
      <c r="E139" s="240"/>
      <c r="F139" s="240"/>
      <c r="G139" s="240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47"/>
      <c r="Z139" s="147"/>
      <c r="AA139" s="147"/>
      <c r="AB139" s="147"/>
      <c r="AC139" s="147"/>
      <c r="AD139" s="147"/>
      <c r="AE139" s="147"/>
      <c r="AF139" s="147"/>
      <c r="AG139" s="147" t="s">
        <v>186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72" t="str">
        <f>C139</f>
        <v>Hloubení jamek v hornině 1 až 4 bez výměny půdy, s případným naložením přebytečných výkopků na dopravní prostředek, s odvozem na vzdálenost do 20 km a se složením. Výsadba stromu s balem se zalitím. Dovoz vody. Ukotvení dřeviny třemi a více kůly, s ochranou proti poškození v místě vzepření. Osazení kůlů k dřevině s uvázáním. Dodávka kůlů, příček a motouzu.</v>
      </c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250" t="s">
        <v>760</v>
      </c>
      <c r="D140" s="251"/>
      <c r="E140" s="251"/>
      <c r="F140" s="251"/>
      <c r="G140" s="251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47"/>
      <c r="Z140" s="147"/>
      <c r="AA140" s="147"/>
      <c r="AB140" s="147"/>
      <c r="AC140" s="147"/>
      <c r="AD140" s="147"/>
      <c r="AE140" s="147"/>
      <c r="AF140" s="147"/>
      <c r="AG140" s="147" t="s">
        <v>186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181" t="s">
        <v>696</v>
      </c>
      <c r="D141" s="179"/>
      <c r="E141" s="180"/>
      <c r="F141" s="157"/>
      <c r="G141" s="157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47"/>
      <c r="Z141" s="147"/>
      <c r="AA141" s="147"/>
      <c r="AB141" s="147"/>
      <c r="AC141" s="147"/>
      <c r="AD141" s="147"/>
      <c r="AE141" s="147"/>
      <c r="AF141" s="147"/>
      <c r="AG141" s="147" t="s">
        <v>230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181" t="s">
        <v>722</v>
      </c>
      <c r="D142" s="179"/>
      <c r="E142" s="180">
        <v>9</v>
      </c>
      <c r="F142" s="157"/>
      <c r="G142" s="15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47"/>
      <c r="Z142" s="147"/>
      <c r="AA142" s="147"/>
      <c r="AB142" s="147"/>
      <c r="AC142" s="147"/>
      <c r="AD142" s="147"/>
      <c r="AE142" s="147"/>
      <c r="AF142" s="147"/>
      <c r="AG142" s="147" t="s">
        <v>230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54"/>
      <c r="B143" s="155"/>
      <c r="C143" s="241"/>
      <c r="D143" s="242"/>
      <c r="E143" s="242"/>
      <c r="F143" s="242"/>
      <c r="G143" s="242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47"/>
      <c r="Z143" s="147"/>
      <c r="AA143" s="147"/>
      <c r="AB143" s="147"/>
      <c r="AC143" s="147"/>
      <c r="AD143" s="147"/>
      <c r="AE143" s="147"/>
      <c r="AF143" s="147"/>
      <c r="AG143" s="147" t="s">
        <v>187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65">
        <v>25</v>
      </c>
      <c r="B144" s="166" t="s">
        <v>761</v>
      </c>
      <c r="C144" s="175" t="s">
        <v>762</v>
      </c>
      <c r="D144" s="167" t="s">
        <v>336</v>
      </c>
      <c r="E144" s="168">
        <v>8</v>
      </c>
      <c r="F144" s="169"/>
      <c r="G144" s="170">
        <f>ROUND(E144*F144,2)</f>
        <v>0</v>
      </c>
      <c r="H144" s="169"/>
      <c r="I144" s="170">
        <f>ROUND(E144*H144,2)</f>
        <v>0</v>
      </c>
      <c r="J144" s="169"/>
      <c r="K144" s="170">
        <f>ROUND(E144*J144,2)</f>
        <v>0</v>
      </c>
      <c r="L144" s="170">
        <v>21</v>
      </c>
      <c r="M144" s="170">
        <f>G144*(1+L144/100)</f>
        <v>0</v>
      </c>
      <c r="N144" s="168">
        <v>3.0000000000000001E-3</v>
      </c>
      <c r="O144" s="168">
        <f>ROUND(E144*N144,2)</f>
        <v>0.02</v>
      </c>
      <c r="P144" s="168">
        <v>0</v>
      </c>
      <c r="Q144" s="168">
        <f>ROUND(E144*P144,2)</f>
        <v>0</v>
      </c>
      <c r="R144" s="170"/>
      <c r="S144" s="170" t="s">
        <v>215</v>
      </c>
      <c r="T144" s="171" t="s">
        <v>182</v>
      </c>
      <c r="U144" s="157">
        <v>0</v>
      </c>
      <c r="V144" s="157">
        <f>ROUND(E144*U144,2)</f>
        <v>0</v>
      </c>
      <c r="W144" s="157"/>
      <c r="X144" s="157" t="s">
        <v>425</v>
      </c>
      <c r="Y144" s="147"/>
      <c r="Z144" s="147"/>
      <c r="AA144" s="147"/>
      <c r="AB144" s="147"/>
      <c r="AC144" s="147"/>
      <c r="AD144" s="147"/>
      <c r="AE144" s="147"/>
      <c r="AF144" s="147"/>
      <c r="AG144" s="147" t="s">
        <v>426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181" t="s">
        <v>696</v>
      </c>
      <c r="D145" s="179"/>
      <c r="E145" s="180"/>
      <c r="F145" s="157"/>
      <c r="G145" s="157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47"/>
      <c r="Z145" s="147"/>
      <c r="AA145" s="147"/>
      <c r="AB145" s="147"/>
      <c r="AC145" s="147"/>
      <c r="AD145" s="147"/>
      <c r="AE145" s="147"/>
      <c r="AF145" s="147"/>
      <c r="AG145" s="147" t="s">
        <v>230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181" t="s">
        <v>120</v>
      </c>
      <c r="D146" s="179"/>
      <c r="E146" s="180">
        <v>8</v>
      </c>
      <c r="F146" s="157"/>
      <c r="G146" s="157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47"/>
      <c r="Z146" s="147"/>
      <c r="AA146" s="147"/>
      <c r="AB146" s="147"/>
      <c r="AC146" s="147"/>
      <c r="AD146" s="147"/>
      <c r="AE146" s="147"/>
      <c r="AF146" s="147"/>
      <c r="AG146" s="147" t="s">
        <v>230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4"/>
      <c r="B147" s="155"/>
      <c r="C147" s="241"/>
      <c r="D147" s="242"/>
      <c r="E147" s="242"/>
      <c r="F147" s="242"/>
      <c r="G147" s="242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47"/>
      <c r="Z147" s="147"/>
      <c r="AA147" s="147"/>
      <c r="AB147" s="147"/>
      <c r="AC147" s="147"/>
      <c r="AD147" s="147"/>
      <c r="AE147" s="147"/>
      <c r="AF147" s="147"/>
      <c r="AG147" s="147" t="s">
        <v>187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65">
        <v>26</v>
      </c>
      <c r="B148" s="166" t="s">
        <v>763</v>
      </c>
      <c r="C148" s="175" t="s">
        <v>764</v>
      </c>
      <c r="D148" s="167" t="s">
        <v>341</v>
      </c>
      <c r="E148" s="168">
        <v>1</v>
      </c>
      <c r="F148" s="169"/>
      <c r="G148" s="170">
        <f>ROUND(E148*F148,2)</f>
        <v>0</v>
      </c>
      <c r="H148" s="169"/>
      <c r="I148" s="170">
        <f>ROUND(E148*H148,2)</f>
        <v>0</v>
      </c>
      <c r="J148" s="169"/>
      <c r="K148" s="170">
        <f>ROUND(E148*J148,2)</f>
        <v>0</v>
      </c>
      <c r="L148" s="170">
        <v>21</v>
      </c>
      <c r="M148" s="170">
        <f>G148*(1+L148/100)</f>
        <v>0</v>
      </c>
      <c r="N148" s="168">
        <v>1E-4</v>
      </c>
      <c r="O148" s="168">
        <f>ROUND(E148*N148,2)</f>
        <v>0</v>
      </c>
      <c r="P148" s="168">
        <v>0</v>
      </c>
      <c r="Q148" s="168">
        <f>ROUND(E148*P148,2)</f>
        <v>0</v>
      </c>
      <c r="R148" s="170"/>
      <c r="S148" s="170" t="s">
        <v>215</v>
      </c>
      <c r="T148" s="171" t="s">
        <v>182</v>
      </c>
      <c r="U148" s="157">
        <v>0</v>
      </c>
      <c r="V148" s="157">
        <f>ROUND(E148*U148,2)</f>
        <v>0</v>
      </c>
      <c r="W148" s="157"/>
      <c r="X148" s="157" t="s">
        <v>425</v>
      </c>
      <c r="Y148" s="147"/>
      <c r="Z148" s="147"/>
      <c r="AA148" s="147"/>
      <c r="AB148" s="147"/>
      <c r="AC148" s="147"/>
      <c r="AD148" s="147"/>
      <c r="AE148" s="147"/>
      <c r="AF148" s="147"/>
      <c r="AG148" s="147" t="s">
        <v>426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54"/>
      <c r="B149" s="155"/>
      <c r="C149" s="237"/>
      <c r="D149" s="238"/>
      <c r="E149" s="238"/>
      <c r="F149" s="238"/>
      <c r="G149" s="238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47"/>
      <c r="Z149" s="147"/>
      <c r="AA149" s="147"/>
      <c r="AB149" s="147"/>
      <c r="AC149" s="147"/>
      <c r="AD149" s="147"/>
      <c r="AE149" s="147"/>
      <c r="AF149" s="147"/>
      <c r="AG149" s="147" t="s">
        <v>187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65">
        <v>27</v>
      </c>
      <c r="B150" s="166" t="s">
        <v>765</v>
      </c>
      <c r="C150" s="175" t="s">
        <v>766</v>
      </c>
      <c r="D150" s="167" t="s">
        <v>304</v>
      </c>
      <c r="E150" s="168">
        <v>4.95</v>
      </c>
      <c r="F150" s="169"/>
      <c r="G150" s="170">
        <f>ROUND(E150*F150,2)</f>
        <v>0</v>
      </c>
      <c r="H150" s="169"/>
      <c r="I150" s="170">
        <f>ROUND(E150*H150,2)</f>
        <v>0</v>
      </c>
      <c r="J150" s="169"/>
      <c r="K150" s="170">
        <f>ROUND(E150*J150,2)</f>
        <v>0</v>
      </c>
      <c r="L150" s="170">
        <v>21</v>
      </c>
      <c r="M150" s="170">
        <f>G150*(1+L150/100)</f>
        <v>0</v>
      </c>
      <c r="N150" s="168">
        <v>0.6</v>
      </c>
      <c r="O150" s="168">
        <f>ROUND(E150*N150,2)</f>
        <v>2.97</v>
      </c>
      <c r="P150" s="168">
        <v>0</v>
      </c>
      <c r="Q150" s="168">
        <f>ROUND(E150*P150,2)</f>
        <v>0</v>
      </c>
      <c r="R150" s="170" t="s">
        <v>424</v>
      </c>
      <c r="S150" s="170" t="s">
        <v>181</v>
      </c>
      <c r="T150" s="171" t="s">
        <v>250</v>
      </c>
      <c r="U150" s="157">
        <v>0</v>
      </c>
      <c r="V150" s="157">
        <f>ROUND(E150*U150,2)</f>
        <v>0</v>
      </c>
      <c r="W150" s="157"/>
      <c r="X150" s="157" t="s">
        <v>425</v>
      </c>
      <c r="Y150" s="147"/>
      <c r="Z150" s="147"/>
      <c r="AA150" s="147"/>
      <c r="AB150" s="147"/>
      <c r="AC150" s="147"/>
      <c r="AD150" s="147"/>
      <c r="AE150" s="147"/>
      <c r="AF150" s="147"/>
      <c r="AG150" s="147" t="s">
        <v>426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54"/>
      <c r="B151" s="155"/>
      <c r="C151" s="181" t="s">
        <v>696</v>
      </c>
      <c r="D151" s="179"/>
      <c r="E151" s="180"/>
      <c r="F151" s="157"/>
      <c r="G151" s="157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47"/>
      <c r="Z151" s="147"/>
      <c r="AA151" s="147"/>
      <c r="AB151" s="147"/>
      <c r="AC151" s="147"/>
      <c r="AD151" s="147"/>
      <c r="AE151" s="147"/>
      <c r="AF151" s="147"/>
      <c r="AG151" s="147" t="s">
        <v>230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54"/>
      <c r="B152" s="155"/>
      <c r="C152" s="181" t="s">
        <v>767</v>
      </c>
      <c r="D152" s="179"/>
      <c r="E152" s="180">
        <v>4.95</v>
      </c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47"/>
      <c r="Z152" s="147"/>
      <c r="AA152" s="147"/>
      <c r="AB152" s="147"/>
      <c r="AC152" s="147"/>
      <c r="AD152" s="147"/>
      <c r="AE152" s="147"/>
      <c r="AF152" s="147"/>
      <c r="AG152" s="147" t="s">
        <v>230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54"/>
      <c r="B153" s="155"/>
      <c r="C153" s="241"/>
      <c r="D153" s="242"/>
      <c r="E153" s="242"/>
      <c r="F153" s="242"/>
      <c r="G153" s="242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47"/>
      <c r="Z153" s="147"/>
      <c r="AA153" s="147"/>
      <c r="AB153" s="147"/>
      <c r="AC153" s="147"/>
      <c r="AD153" s="147"/>
      <c r="AE153" s="147"/>
      <c r="AF153" s="147"/>
      <c r="AG153" s="147" t="s">
        <v>187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65">
        <v>28</v>
      </c>
      <c r="B154" s="166" t="s">
        <v>768</v>
      </c>
      <c r="C154" s="175" t="s">
        <v>769</v>
      </c>
      <c r="D154" s="167" t="s">
        <v>304</v>
      </c>
      <c r="E154" s="168">
        <v>0.79200000000000004</v>
      </c>
      <c r="F154" s="169"/>
      <c r="G154" s="170">
        <f>ROUND(E154*F154,2)</f>
        <v>0</v>
      </c>
      <c r="H154" s="169"/>
      <c r="I154" s="170">
        <f>ROUND(E154*H154,2)</f>
        <v>0</v>
      </c>
      <c r="J154" s="169"/>
      <c r="K154" s="170">
        <f>ROUND(E154*J154,2)</f>
        <v>0</v>
      </c>
      <c r="L154" s="170">
        <v>21</v>
      </c>
      <c r="M154" s="170">
        <f>G154*(1+L154/100)</f>
        <v>0</v>
      </c>
      <c r="N154" s="168">
        <v>0.6</v>
      </c>
      <c r="O154" s="168">
        <f>ROUND(E154*N154,2)</f>
        <v>0.48</v>
      </c>
      <c r="P154" s="168">
        <v>0</v>
      </c>
      <c r="Q154" s="168">
        <f>ROUND(E154*P154,2)</f>
        <v>0</v>
      </c>
      <c r="R154" s="170" t="s">
        <v>424</v>
      </c>
      <c r="S154" s="170" t="s">
        <v>181</v>
      </c>
      <c r="T154" s="171" t="s">
        <v>250</v>
      </c>
      <c r="U154" s="157">
        <v>0</v>
      </c>
      <c r="V154" s="157">
        <f>ROUND(E154*U154,2)</f>
        <v>0</v>
      </c>
      <c r="W154" s="157"/>
      <c r="X154" s="157" t="s">
        <v>425</v>
      </c>
      <c r="Y154" s="147"/>
      <c r="Z154" s="147"/>
      <c r="AA154" s="147"/>
      <c r="AB154" s="147"/>
      <c r="AC154" s="147"/>
      <c r="AD154" s="147"/>
      <c r="AE154" s="147"/>
      <c r="AF154" s="147"/>
      <c r="AG154" s="147" t="s">
        <v>426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54"/>
      <c r="B155" s="155"/>
      <c r="C155" s="181" t="s">
        <v>696</v>
      </c>
      <c r="D155" s="179"/>
      <c r="E155" s="180"/>
      <c r="F155" s="157"/>
      <c r="G155" s="157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47"/>
      <c r="Z155" s="147"/>
      <c r="AA155" s="147"/>
      <c r="AB155" s="147"/>
      <c r="AC155" s="147"/>
      <c r="AD155" s="147"/>
      <c r="AE155" s="147"/>
      <c r="AF155" s="147"/>
      <c r="AG155" s="147" t="s">
        <v>230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54"/>
      <c r="B156" s="155"/>
      <c r="C156" s="181" t="s">
        <v>770</v>
      </c>
      <c r="D156" s="179"/>
      <c r="E156" s="180">
        <v>0.79200000000000004</v>
      </c>
      <c r="F156" s="157"/>
      <c r="G156" s="157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47"/>
      <c r="Z156" s="147"/>
      <c r="AA156" s="147"/>
      <c r="AB156" s="147"/>
      <c r="AC156" s="147"/>
      <c r="AD156" s="147"/>
      <c r="AE156" s="147"/>
      <c r="AF156" s="147"/>
      <c r="AG156" s="147" t="s">
        <v>230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241"/>
      <c r="D157" s="242"/>
      <c r="E157" s="242"/>
      <c r="F157" s="242"/>
      <c r="G157" s="242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47"/>
      <c r="Z157" s="147"/>
      <c r="AA157" s="147"/>
      <c r="AB157" s="147"/>
      <c r="AC157" s="147"/>
      <c r="AD157" s="147"/>
      <c r="AE157" s="147"/>
      <c r="AF157" s="147"/>
      <c r="AG157" s="147" t="s">
        <v>187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ht="22.5" outlineLevel="1" x14ac:dyDescent="0.2">
      <c r="A158" s="165">
        <v>29</v>
      </c>
      <c r="B158" s="166" t="s">
        <v>771</v>
      </c>
      <c r="C158" s="175" t="s">
        <v>772</v>
      </c>
      <c r="D158" s="167" t="s">
        <v>336</v>
      </c>
      <c r="E158" s="168">
        <v>27</v>
      </c>
      <c r="F158" s="169"/>
      <c r="G158" s="170">
        <f>ROUND(E158*F158,2)</f>
        <v>0</v>
      </c>
      <c r="H158" s="169"/>
      <c r="I158" s="170">
        <f>ROUND(E158*H158,2)</f>
        <v>0</v>
      </c>
      <c r="J158" s="169"/>
      <c r="K158" s="170">
        <f>ROUND(E158*J158,2)</f>
        <v>0</v>
      </c>
      <c r="L158" s="170">
        <v>21</v>
      </c>
      <c r="M158" s="170">
        <f>G158*(1+L158/100)</f>
        <v>0</v>
      </c>
      <c r="N158" s="168">
        <v>8.2000000000000007E-3</v>
      </c>
      <c r="O158" s="168">
        <f>ROUND(E158*N158,2)</f>
        <v>0.22</v>
      </c>
      <c r="P158" s="168">
        <v>0</v>
      </c>
      <c r="Q158" s="168">
        <f>ROUND(E158*P158,2)</f>
        <v>0</v>
      </c>
      <c r="R158" s="170" t="s">
        <v>424</v>
      </c>
      <c r="S158" s="170" t="s">
        <v>181</v>
      </c>
      <c r="T158" s="171" t="s">
        <v>250</v>
      </c>
      <c r="U158" s="157">
        <v>0</v>
      </c>
      <c r="V158" s="157">
        <f>ROUND(E158*U158,2)</f>
        <v>0</v>
      </c>
      <c r="W158" s="157"/>
      <c r="X158" s="157" t="s">
        <v>425</v>
      </c>
      <c r="Y158" s="147"/>
      <c r="Z158" s="147"/>
      <c r="AA158" s="147"/>
      <c r="AB158" s="147"/>
      <c r="AC158" s="147"/>
      <c r="AD158" s="147"/>
      <c r="AE158" s="147"/>
      <c r="AF158" s="147"/>
      <c r="AG158" s="147" t="s">
        <v>426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54"/>
      <c r="B159" s="155"/>
      <c r="C159" s="181" t="s">
        <v>696</v>
      </c>
      <c r="D159" s="179"/>
      <c r="E159" s="180"/>
      <c r="F159" s="157"/>
      <c r="G159" s="157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47"/>
      <c r="Z159" s="147"/>
      <c r="AA159" s="147"/>
      <c r="AB159" s="147"/>
      <c r="AC159" s="147"/>
      <c r="AD159" s="147"/>
      <c r="AE159" s="147"/>
      <c r="AF159" s="147"/>
      <c r="AG159" s="147" t="s">
        <v>230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54"/>
      <c r="B160" s="155"/>
      <c r="C160" s="181" t="s">
        <v>729</v>
      </c>
      <c r="D160" s="179"/>
      <c r="E160" s="180">
        <v>27</v>
      </c>
      <c r="F160" s="157"/>
      <c r="G160" s="157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47"/>
      <c r="Z160" s="147"/>
      <c r="AA160" s="147"/>
      <c r="AB160" s="147"/>
      <c r="AC160" s="147"/>
      <c r="AD160" s="147"/>
      <c r="AE160" s="147"/>
      <c r="AF160" s="147"/>
      <c r="AG160" s="147" t="s">
        <v>230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54"/>
      <c r="B161" s="155"/>
      <c r="C161" s="241"/>
      <c r="D161" s="242"/>
      <c r="E161" s="242"/>
      <c r="F161" s="242"/>
      <c r="G161" s="242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47"/>
      <c r="Z161" s="147"/>
      <c r="AA161" s="147"/>
      <c r="AB161" s="147"/>
      <c r="AC161" s="147"/>
      <c r="AD161" s="147"/>
      <c r="AE161" s="147"/>
      <c r="AF161" s="147"/>
      <c r="AG161" s="147" t="s">
        <v>187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x14ac:dyDescent="0.2">
      <c r="A162" s="159" t="s">
        <v>176</v>
      </c>
      <c r="B162" s="160" t="s">
        <v>94</v>
      </c>
      <c r="C162" s="174" t="s">
        <v>95</v>
      </c>
      <c r="D162" s="161"/>
      <c r="E162" s="162"/>
      <c r="F162" s="163"/>
      <c r="G162" s="163">
        <f>SUMIF(AG163:AG249,"&lt;&gt;NOR",G163:G249)</f>
        <v>0</v>
      </c>
      <c r="H162" s="163"/>
      <c r="I162" s="163">
        <f>SUM(I163:I249)</f>
        <v>0</v>
      </c>
      <c r="J162" s="163"/>
      <c r="K162" s="163">
        <f>SUM(K163:K249)</f>
        <v>0</v>
      </c>
      <c r="L162" s="163"/>
      <c r="M162" s="163">
        <f>SUM(M163:M249)</f>
        <v>0</v>
      </c>
      <c r="N162" s="162"/>
      <c r="O162" s="162">
        <f>SUM(O163:O249)</f>
        <v>0.31000000000000005</v>
      </c>
      <c r="P162" s="162"/>
      <c r="Q162" s="162">
        <f>SUM(Q163:Q249)</f>
        <v>0</v>
      </c>
      <c r="R162" s="163"/>
      <c r="S162" s="163"/>
      <c r="T162" s="164"/>
      <c r="U162" s="158"/>
      <c r="V162" s="158">
        <f>SUM(V163:V249)</f>
        <v>22970.09</v>
      </c>
      <c r="W162" s="158"/>
      <c r="X162" s="158"/>
      <c r="AG162" t="s">
        <v>177</v>
      </c>
    </row>
    <row r="163" spans="1:60" outlineLevel="1" x14ac:dyDescent="0.2">
      <c r="A163" s="165">
        <v>30</v>
      </c>
      <c r="B163" s="166" t="s">
        <v>773</v>
      </c>
      <c r="C163" s="175" t="s">
        <v>774</v>
      </c>
      <c r="D163" s="167" t="s">
        <v>304</v>
      </c>
      <c r="E163" s="168">
        <v>136.6</v>
      </c>
      <c r="F163" s="169"/>
      <c r="G163" s="170">
        <f>ROUND(E163*F163,2)</f>
        <v>0</v>
      </c>
      <c r="H163" s="169"/>
      <c r="I163" s="170">
        <f>ROUND(E163*H163,2)</f>
        <v>0</v>
      </c>
      <c r="J163" s="169"/>
      <c r="K163" s="170">
        <f>ROUND(E163*J163,2)</f>
        <v>0</v>
      </c>
      <c r="L163" s="170">
        <v>21</v>
      </c>
      <c r="M163" s="170">
        <f>G163*(1+L163/100)</f>
        <v>0</v>
      </c>
      <c r="N163" s="168">
        <v>0</v>
      </c>
      <c r="O163" s="168">
        <f>ROUND(E163*N163,2)</f>
        <v>0</v>
      </c>
      <c r="P163" s="168">
        <v>0</v>
      </c>
      <c r="Q163" s="168">
        <f>ROUND(E163*P163,2)</f>
        <v>0</v>
      </c>
      <c r="R163" s="170" t="s">
        <v>775</v>
      </c>
      <c r="S163" s="170" t="s">
        <v>181</v>
      </c>
      <c r="T163" s="171" t="s">
        <v>250</v>
      </c>
      <c r="U163" s="157">
        <v>0.11</v>
      </c>
      <c r="V163" s="157">
        <f>ROUND(E163*U163,2)</f>
        <v>15.03</v>
      </c>
      <c r="W163" s="157"/>
      <c r="X163" s="157" t="s">
        <v>227</v>
      </c>
      <c r="Y163" s="147"/>
      <c r="Z163" s="147"/>
      <c r="AA163" s="147"/>
      <c r="AB163" s="147"/>
      <c r="AC163" s="147"/>
      <c r="AD163" s="147"/>
      <c r="AE163" s="147"/>
      <c r="AF163" s="147"/>
      <c r="AG163" s="147" t="s">
        <v>228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ht="22.5" outlineLevel="1" x14ac:dyDescent="0.2">
      <c r="A164" s="154"/>
      <c r="B164" s="155"/>
      <c r="C164" s="252" t="s">
        <v>776</v>
      </c>
      <c r="D164" s="253"/>
      <c r="E164" s="253"/>
      <c r="F164" s="253"/>
      <c r="G164" s="253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47"/>
      <c r="Z164" s="147"/>
      <c r="AA164" s="147"/>
      <c r="AB164" s="147"/>
      <c r="AC164" s="147"/>
      <c r="AD164" s="147"/>
      <c r="AE164" s="147"/>
      <c r="AF164" s="147"/>
      <c r="AG164" s="147" t="s">
        <v>252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72" t="str">
        <f>C164</f>
        <v>bez naložení, avšak se složením zemin schopných zúrodnění, kamenouhelných hlušin a výsypkových materiálů, příplatek za každých dalších i započatých 1000 m,</v>
      </c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54"/>
      <c r="B165" s="155"/>
      <c r="C165" s="250" t="s">
        <v>366</v>
      </c>
      <c r="D165" s="251"/>
      <c r="E165" s="251"/>
      <c r="F165" s="251"/>
      <c r="G165" s="251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47"/>
      <c r="Z165" s="147"/>
      <c r="AA165" s="147"/>
      <c r="AB165" s="147"/>
      <c r="AC165" s="147"/>
      <c r="AD165" s="147"/>
      <c r="AE165" s="147"/>
      <c r="AF165" s="147"/>
      <c r="AG165" s="147" t="s">
        <v>186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54"/>
      <c r="B166" s="155"/>
      <c r="C166" s="250" t="s">
        <v>777</v>
      </c>
      <c r="D166" s="251"/>
      <c r="E166" s="251"/>
      <c r="F166" s="251"/>
      <c r="G166" s="251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47"/>
      <c r="Z166" s="147"/>
      <c r="AA166" s="147"/>
      <c r="AB166" s="147"/>
      <c r="AC166" s="147"/>
      <c r="AD166" s="147"/>
      <c r="AE166" s="147"/>
      <c r="AF166" s="147"/>
      <c r="AG166" s="147" t="s">
        <v>186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54"/>
      <c r="B167" s="155"/>
      <c r="C167" s="250" t="s">
        <v>778</v>
      </c>
      <c r="D167" s="251"/>
      <c r="E167" s="251"/>
      <c r="F167" s="251"/>
      <c r="G167" s="251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47"/>
      <c r="Z167" s="147"/>
      <c r="AA167" s="147"/>
      <c r="AB167" s="147"/>
      <c r="AC167" s="147"/>
      <c r="AD167" s="147"/>
      <c r="AE167" s="147"/>
      <c r="AF167" s="147"/>
      <c r="AG167" s="147" t="s">
        <v>186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72" t="str">
        <f>C167</f>
        <v>- udržování sjízdnosti cest uvnitř násypiště i výkopiště, pokud vrcholky nerovností nejsou   vyšší než +- 0,5 m,</v>
      </c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54"/>
      <c r="B168" s="155"/>
      <c r="C168" s="250" t="s">
        <v>779</v>
      </c>
      <c r="D168" s="251"/>
      <c r="E168" s="251"/>
      <c r="F168" s="251"/>
      <c r="G168" s="251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47"/>
      <c r="Z168" s="147"/>
      <c r="AA168" s="147"/>
      <c r="AB168" s="147"/>
      <c r="AC168" s="147"/>
      <c r="AD168" s="147"/>
      <c r="AE168" s="147"/>
      <c r="AF168" s="147"/>
      <c r="AG168" s="147" t="s">
        <v>186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54"/>
      <c r="B169" s="155"/>
      <c r="C169" s="181" t="s">
        <v>706</v>
      </c>
      <c r="D169" s="179"/>
      <c r="E169" s="180"/>
      <c r="F169" s="157"/>
      <c r="G169" s="157"/>
      <c r="H169" s="157"/>
      <c r="I169" s="157"/>
      <c r="J169" s="157"/>
      <c r="K169" s="157"/>
      <c r="L169" s="157"/>
      <c r="M169" s="157"/>
      <c r="N169" s="156"/>
      <c r="O169" s="156"/>
      <c r="P169" s="156"/>
      <c r="Q169" s="156"/>
      <c r="R169" s="157"/>
      <c r="S169" s="157"/>
      <c r="T169" s="157"/>
      <c r="U169" s="157"/>
      <c r="V169" s="157"/>
      <c r="W169" s="157"/>
      <c r="X169" s="157"/>
      <c r="Y169" s="147"/>
      <c r="Z169" s="147"/>
      <c r="AA169" s="147"/>
      <c r="AB169" s="147"/>
      <c r="AC169" s="147"/>
      <c r="AD169" s="147"/>
      <c r="AE169" s="147"/>
      <c r="AF169" s="147"/>
      <c r="AG169" s="147" t="s">
        <v>230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54"/>
      <c r="B170" s="155"/>
      <c r="C170" s="181" t="s">
        <v>780</v>
      </c>
      <c r="D170" s="179"/>
      <c r="E170" s="180"/>
      <c r="F170" s="157"/>
      <c r="G170" s="1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47"/>
      <c r="Z170" s="147"/>
      <c r="AA170" s="147"/>
      <c r="AB170" s="147"/>
      <c r="AC170" s="147"/>
      <c r="AD170" s="147"/>
      <c r="AE170" s="147"/>
      <c r="AF170" s="147"/>
      <c r="AG170" s="147" t="s">
        <v>230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54"/>
      <c r="B171" s="155"/>
      <c r="C171" s="181" t="s">
        <v>781</v>
      </c>
      <c r="D171" s="179"/>
      <c r="E171" s="180"/>
      <c r="F171" s="157"/>
      <c r="G171" s="157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47"/>
      <c r="Z171" s="147"/>
      <c r="AA171" s="147"/>
      <c r="AB171" s="147"/>
      <c r="AC171" s="147"/>
      <c r="AD171" s="147"/>
      <c r="AE171" s="147"/>
      <c r="AF171" s="147"/>
      <c r="AG171" s="147" t="s">
        <v>230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54"/>
      <c r="B172" s="155"/>
      <c r="C172" s="181" t="s">
        <v>782</v>
      </c>
      <c r="D172" s="179"/>
      <c r="E172" s="180">
        <v>136.6</v>
      </c>
      <c r="F172" s="157"/>
      <c r="G172" s="1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47"/>
      <c r="Z172" s="147"/>
      <c r="AA172" s="147"/>
      <c r="AB172" s="147"/>
      <c r="AC172" s="147"/>
      <c r="AD172" s="147"/>
      <c r="AE172" s="147"/>
      <c r="AF172" s="147"/>
      <c r="AG172" s="147" t="s">
        <v>230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54"/>
      <c r="B173" s="155"/>
      <c r="C173" s="241"/>
      <c r="D173" s="242"/>
      <c r="E173" s="242"/>
      <c r="F173" s="242"/>
      <c r="G173" s="242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47"/>
      <c r="Z173" s="147"/>
      <c r="AA173" s="147"/>
      <c r="AB173" s="147"/>
      <c r="AC173" s="147"/>
      <c r="AD173" s="147"/>
      <c r="AE173" s="147"/>
      <c r="AF173" s="147"/>
      <c r="AG173" s="147" t="s">
        <v>187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65">
        <v>31</v>
      </c>
      <c r="B174" s="166" t="s">
        <v>783</v>
      </c>
      <c r="C174" s="175" t="s">
        <v>784</v>
      </c>
      <c r="D174" s="167" t="s">
        <v>304</v>
      </c>
      <c r="E174" s="168">
        <v>136.6</v>
      </c>
      <c r="F174" s="169"/>
      <c r="G174" s="170">
        <f>ROUND(E174*F174,2)</f>
        <v>0</v>
      </c>
      <c r="H174" s="169"/>
      <c r="I174" s="170">
        <f>ROUND(E174*H174,2)</f>
        <v>0</v>
      </c>
      <c r="J174" s="169"/>
      <c r="K174" s="170">
        <f>ROUND(E174*J174,2)</f>
        <v>0</v>
      </c>
      <c r="L174" s="170">
        <v>21</v>
      </c>
      <c r="M174" s="170">
        <f>G174*(1+L174/100)</f>
        <v>0</v>
      </c>
      <c r="N174" s="168">
        <v>0</v>
      </c>
      <c r="O174" s="168">
        <f>ROUND(E174*N174,2)</f>
        <v>0</v>
      </c>
      <c r="P174" s="168">
        <v>0</v>
      </c>
      <c r="Q174" s="168">
        <f>ROUND(E174*P174,2)</f>
        <v>0</v>
      </c>
      <c r="R174" s="170" t="s">
        <v>775</v>
      </c>
      <c r="S174" s="170" t="s">
        <v>181</v>
      </c>
      <c r="T174" s="171" t="s">
        <v>250</v>
      </c>
      <c r="U174" s="157">
        <v>7.0000000000000007E-2</v>
      </c>
      <c r="V174" s="157">
        <f>ROUND(E174*U174,2)</f>
        <v>9.56</v>
      </c>
      <c r="W174" s="157"/>
      <c r="X174" s="157" t="s">
        <v>227</v>
      </c>
      <c r="Y174" s="147"/>
      <c r="Z174" s="147"/>
      <c r="AA174" s="147"/>
      <c r="AB174" s="147"/>
      <c r="AC174" s="147"/>
      <c r="AD174" s="147"/>
      <c r="AE174" s="147"/>
      <c r="AF174" s="147"/>
      <c r="AG174" s="147" t="s">
        <v>228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54"/>
      <c r="B175" s="155"/>
      <c r="C175" s="252" t="s">
        <v>785</v>
      </c>
      <c r="D175" s="253"/>
      <c r="E175" s="253"/>
      <c r="F175" s="253"/>
      <c r="G175" s="253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47"/>
      <c r="Z175" s="147"/>
      <c r="AA175" s="147"/>
      <c r="AB175" s="147"/>
      <c r="AC175" s="147"/>
      <c r="AD175" s="147"/>
      <c r="AE175" s="147"/>
      <c r="AF175" s="147"/>
      <c r="AG175" s="147" t="s">
        <v>252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54"/>
      <c r="B176" s="155"/>
      <c r="C176" s="181" t="s">
        <v>706</v>
      </c>
      <c r="D176" s="179"/>
      <c r="E176" s="180"/>
      <c r="F176" s="157"/>
      <c r="G176" s="157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47"/>
      <c r="Z176" s="147"/>
      <c r="AA176" s="147"/>
      <c r="AB176" s="147"/>
      <c r="AC176" s="147"/>
      <c r="AD176" s="147"/>
      <c r="AE176" s="147"/>
      <c r="AF176" s="147"/>
      <c r="AG176" s="147" t="s">
        <v>230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54"/>
      <c r="B177" s="155"/>
      <c r="C177" s="181" t="s">
        <v>780</v>
      </c>
      <c r="D177" s="179"/>
      <c r="E177" s="180"/>
      <c r="F177" s="157"/>
      <c r="G177" s="157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47"/>
      <c r="Z177" s="147"/>
      <c r="AA177" s="147"/>
      <c r="AB177" s="147"/>
      <c r="AC177" s="147"/>
      <c r="AD177" s="147"/>
      <c r="AE177" s="147"/>
      <c r="AF177" s="147"/>
      <c r="AG177" s="147" t="s">
        <v>230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54"/>
      <c r="B178" s="155"/>
      <c r="C178" s="181" t="s">
        <v>781</v>
      </c>
      <c r="D178" s="179"/>
      <c r="E178" s="180"/>
      <c r="F178" s="157"/>
      <c r="G178" s="157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47"/>
      <c r="Z178" s="147"/>
      <c r="AA178" s="147"/>
      <c r="AB178" s="147"/>
      <c r="AC178" s="147"/>
      <c r="AD178" s="147"/>
      <c r="AE178" s="147"/>
      <c r="AF178" s="147"/>
      <c r="AG178" s="147" t="s">
        <v>230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4"/>
      <c r="B179" s="155"/>
      <c r="C179" s="181" t="s">
        <v>782</v>
      </c>
      <c r="D179" s="179"/>
      <c r="E179" s="180">
        <v>136.6</v>
      </c>
      <c r="F179" s="157"/>
      <c r="G179" s="157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47"/>
      <c r="Z179" s="147"/>
      <c r="AA179" s="147"/>
      <c r="AB179" s="147"/>
      <c r="AC179" s="147"/>
      <c r="AD179" s="147"/>
      <c r="AE179" s="147"/>
      <c r="AF179" s="147"/>
      <c r="AG179" s="147" t="s">
        <v>230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54"/>
      <c r="B180" s="155"/>
      <c r="C180" s="241"/>
      <c r="D180" s="242"/>
      <c r="E180" s="242"/>
      <c r="F180" s="242"/>
      <c r="G180" s="242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47"/>
      <c r="Z180" s="147"/>
      <c r="AA180" s="147"/>
      <c r="AB180" s="147"/>
      <c r="AC180" s="147"/>
      <c r="AD180" s="147"/>
      <c r="AE180" s="147"/>
      <c r="AF180" s="147"/>
      <c r="AG180" s="147" t="s">
        <v>187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ht="22.5" outlineLevel="1" x14ac:dyDescent="0.2">
      <c r="A181" s="165">
        <v>32</v>
      </c>
      <c r="B181" s="166" t="s">
        <v>786</v>
      </c>
      <c r="C181" s="175" t="s">
        <v>787</v>
      </c>
      <c r="D181" s="167" t="s">
        <v>248</v>
      </c>
      <c r="E181" s="168">
        <v>1015</v>
      </c>
      <c r="F181" s="169"/>
      <c r="G181" s="170">
        <f>ROUND(E181*F181,2)</f>
        <v>0</v>
      </c>
      <c r="H181" s="169"/>
      <c r="I181" s="170">
        <f>ROUND(E181*H181,2)</f>
        <v>0</v>
      </c>
      <c r="J181" s="169"/>
      <c r="K181" s="170">
        <f>ROUND(E181*J181,2)</f>
        <v>0</v>
      </c>
      <c r="L181" s="170">
        <v>21</v>
      </c>
      <c r="M181" s="170">
        <f>G181*(1+L181/100)</f>
        <v>0</v>
      </c>
      <c r="N181" s="168">
        <v>0</v>
      </c>
      <c r="O181" s="168">
        <f>ROUND(E181*N181,2)</f>
        <v>0</v>
      </c>
      <c r="P181" s="168">
        <v>0</v>
      </c>
      <c r="Q181" s="168">
        <f>ROUND(E181*P181,2)</f>
        <v>0</v>
      </c>
      <c r="R181" s="170" t="s">
        <v>291</v>
      </c>
      <c r="S181" s="170" t="s">
        <v>181</v>
      </c>
      <c r="T181" s="171" t="s">
        <v>250</v>
      </c>
      <c r="U181" s="157">
        <v>0.02</v>
      </c>
      <c r="V181" s="157">
        <f>ROUND(E181*U181,2)</f>
        <v>20.3</v>
      </c>
      <c r="W181" s="157"/>
      <c r="X181" s="157" t="s">
        <v>227</v>
      </c>
      <c r="Y181" s="147"/>
      <c r="Z181" s="147"/>
      <c r="AA181" s="147"/>
      <c r="AB181" s="147"/>
      <c r="AC181" s="147"/>
      <c r="AD181" s="147"/>
      <c r="AE181" s="147"/>
      <c r="AF181" s="147"/>
      <c r="AG181" s="147" t="s">
        <v>228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ht="22.5" outlineLevel="1" x14ac:dyDescent="0.2">
      <c r="A182" s="154"/>
      <c r="B182" s="155"/>
      <c r="C182" s="252" t="s">
        <v>788</v>
      </c>
      <c r="D182" s="253"/>
      <c r="E182" s="253"/>
      <c r="F182" s="253"/>
      <c r="G182" s="253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47"/>
      <c r="Z182" s="147"/>
      <c r="AA182" s="147"/>
      <c r="AB182" s="147"/>
      <c r="AC182" s="147"/>
      <c r="AD182" s="147"/>
      <c r="AE182" s="147"/>
      <c r="AF182" s="147"/>
      <c r="AG182" s="147" t="s">
        <v>252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72" t="str">
        <f>C182</f>
        <v>s případným nutným přemístěním hromad nebo dočasných skládek na místo potřeby ze vzdálenosti do 30 m, v rovině nebo ve svahu do 1 : 5,</v>
      </c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54"/>
      <c r="B183" s="155"/>
      <c r="C183" s="181" t="s">
        <v>706</v>
      </c>
      <c r="D183" s="179"/>
      <c r="E183" s="180"/>
      <c r="F183" s="157"/>
      <c r="G183" s="157"/>
      <c r="H183" s="157"/>
      <c r="I183" s="157"/>
      <c r="J183" s="157"/>
      <c r="K183" s="157"/>
      <c r="L183" s="157"/>
      <c r="M183" s="157"/>
      <c r="N183" s="156"/>
      <c r="O183" s="156"/>
      <c r="P183" s="156"/>
      <c r="Q183" s="156"/>
      <c r="R183" s="157"/>
      <c r="S183" s="157"/>
      <c r="T183" s="157"/>
      <c r="U183" s="157"/>
      <c r="V183" s="157"/>
      <c r="W183" s="157"/>
      <c r="X183" s="157"/>
      <c r="Y183" s="147"/>
      <c r="Z183" s="147"/>
      <c r="AA183" s="147"/>
      <c r="AB183" s="147"/>
      <c r="AC183" s="147"/>
      <c r="AD183" s="147"/>
      <c r="AE183" s="147"/>
      <c r="AF183" s="147"/>
      <c r="AG183" s="147" t="s">
        <v>230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54"/>
      <c r="B184" s="155"/>
      <c r="C184" s="181" t="s">
        <v>780</v>
      </c>
      <c r="D184" s="179"/>
      <c r="E184" s="180"/>
      <c r="F184" s="157"/>
      <c r="G184" s="157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47"/>
      <c r="Z184" s="147"/>
      <c r="AA184" s="147"/>
      <c r="AB184" s="147"/>
      <c r="AC184" s="147"/>
      <c r="AD184" s="147"/>
      <c r="AE184" s="147"/>
      <c r="AF184" s="147"/>
      <c r="AG184" s="147" t="s">
        <v>230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54"/>
      <c r="B185" s="155"/>
      <c r="C185" s="181" t="s">
        <v>789</v>
      </c>
      <c r="D185" s="179"/>
      <c r="E185" s="180">
        <v>1015</v>
      </c>
      <c r="F185" s="157"/>
      <c r="G185" s="157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47"/>
      <c r="Z185" s="147"/>
      <c r="AA185" s="147"/>
      <c r="AB185" s="147"/>
      <c r="AC185" s="147"/>
      <c r="AD185" s="147"/>
      <c r="AE185" s="147"/>
      <c r="AF185" s="147"/>
      <c r="AG185" s="147" t="s">
        <v>230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54"/>
      <c r="B186" s="155"/>
      <c r="C186" s="241"/>
      <c r="D186" s="242"/>
      <c r="E186" s="242"/>
      <c r="F186" s="242"/>
      <c r="G186" s="242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47"/>
      <c r="Z186" s="147"/>
      <c r="AA186" s="147"/>
      <c r="AB186" s="147"/>
      <c r="AC186" s="147"/>
      <c r="AD186" s="147"/>
      <c r="AE186" s="147"/>
      <c r="AF186" s="147"/>
      <c r="AG186" s="147" t="s">
        <v>187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ht="22.5" outlineLevel="1" x14ac:dyDescent="0.2">
      <c r="A187" s="165">
        <v>33</v>
      </c>
      <c r="B187" s="166" t="s">
        <v>294</v>
      </c>
      <c r="C187" s="175" t="s">
        <v>295</v>
      </c>
      <c r="D187" s="167" t="s">
        <v>248</v>
      </c>
      <c r="E187" s="168">
        <v>1015</v>
      </c>
      <c r="F187" s="169"/>
      <c r="G187" s="170">
        <f>ROUND(E187*F187,2)</f>
        <v>0</v>
      </c>
      <c r="H187" s="169"/>
      <c r="I187" s="170">
        <f>ROUND(E187*H187,2)</f>
        <v>0</v>
      </c>
      <c r="J187" s="169"/>
      <c r="K187" s="170">
        <f>ROUND(E187*J187,2)</f>
        <v>0</v>
      </c>
      <c r="L187" s="170">
        <v>21</v>
      </c>
      <c r="M187" s="170">
        <f>G187*(1+L187/100)</f>
        <v>0</v>
      </c>
      <c r="N187" s="168">
        <v>0</v>
      </c>
      <c r="O187" s="168">
        <f>ROUND(E187*N187,2)</f>
        <v>0</v>
      </c>
      <c r="P187" s="168">
        <v>0</v>
      </c>
      <c r="Q187" s="168">
        <f>ROUND(E187*P187,2)</f>
        <v>0</v>
      </c>
      <c r="R187" s="170" t="s">
        <v>296</v>
      </c>
      <c r="S187" s="170" t="s">
        <v>181</v>
      </c>
      <c r="T187" s="171" t="s">
        <v>250</v>
      </c>
      <c r="U187" s="157">
        <v>0.09</v>
      </c>
      <c r="V187" s="157">
        <f>ROUND(E187*U187,2)</f>
        <v>91.35</v>
      </c>
      <c r="W187" s="157"/>
      <c r="X187" s="157" t="s">
        <v>227</v>
      </c>
      <c r="Y187" s="147"/>
      <c r="Z187" s="147"/>
      <c r="AA187" s="147"/>
      <c r="AB187" s="147"/>
      <c r="AC187" s="147"/>
      <c r="AD187" s="147"/>
      <c r="AE187" s="147"/>
      <c r="AF187" s="147"/>
      <c r="AG187" s="147" t="s">
        <v>228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54"/>
      <c r="B188" s="155"/>
      <c r="C188" s="252" t="s">
        <v>297</v>
      </c>
      <c r="D188" s="253"/>
      <c r="E188" s="253"/>
      <c r="F188" s="253"/>
      <c r="G188" s="253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47"/>
      <c r="Z188" s="147"/>
      <c r="AA188" s="147"/>
      <c r="AB188" s="147"/>
      <c r="AC188" s="147"/>
      <c r="AD188" s="147"/>
      <c r="AE188" s="147"/>
      <c r="AF188" s="147"/>
      <c r="AG188" s="147" t="s">
        <v>252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54"/>
      <c r="B189" s="155"/>
      <c r="C189" s="181" t="s">
        <v>706</v>
      </c>
      <c r="D189" s="179"/>
      <c r="E189" s="180"/>
      <c r="F189" s="157"/>
      <c r="G189" s="157"/>
      <c r="H189" s="157"/>
      <c r="I189" s="157"/>
      <c r="J189" s="157"/>
      <c r="K189" s="157"/>
      <c r="L189" s="157"/>
      <c r="M189" s="157"/>
      <c r="N189" s="156"/>
      <c r="O189" s="156"/>
      <c r="P189" s="156"/>
      <c r="Q189" s="156"/>
      <c r="R189" s="157"/>
      <c r="S189" s="157"/>
      <c r="T189" s="157"/>
      <c r="U189" s="157"/>
      <c r="V189" s="157"/>
      <c r="W189" s="157"/>
      <c r="X189" s="157"/>
      <c r="Y189" s="147"/>
      <c r="Z189" s="147"/>
      <c r="AA189" s="147"/>
      <c r="AB189" s="147"/>
      <c r="AC189" s="147"/>
      <c r="AD189" s="147"/>
      <c r="AE189" s="147"/>
      <c r="AF189" s="147"/>
      <c r="AG189" s="147" t="s">
        <v>230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54"/>
      <c r="B190" s="155"/>
      <c r="C190" s="181" t="s">
        <v>780</v>
      </c>
      <c r="D190" s="179"/>
      <c r="E190" s="180"/>
      <c r="F190" s="157"/>
      <c r="G190" s="157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47"/>
      <c r="Z190" s="147"/>
      <c r="AA190" s="147"/>
      <c r="AB190" s="147"/>
      <c r="AC190" s="147"/>
      <c r="AD190" s="147"/>
      <c r="AE190" s="147"/>
      <c r="AF190" s="147"/>
      <c r="AG190" s="147" t="s">
        <v>230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54"/>
      <c r="B191" s="155"/>
      <c r="C191" s="181" t="s">
        <v>789</v>
      </c>
      <c r="D191" s="179"/>
      <c r="E191" s="180">
        <v>1015</v>
      </c>
      <c r="F191" s="157"/>
      <c r="G191" s="157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47"/>
      <c r="Z191" s="147"/>
      <c r="AA191" s="147"/>
      <c r="AB191" s="147"/>
      <c r="AC191" s="147"/>
      <c r="AD191" s="147"/>
      <c r="AE191" s="147"/>
      <c r="AF191" s="147"/>
      <c r="AG191" s="147" t="s">
        <v>230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54"/>
      <c r="B192" s="155"/>
      <c r="C192" s="241"/>
      <c r="D192" s="242"/>
      <c r="E192" s="242"/>
      <c r="F192" s="242"/>
      <c r="G192" s="242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47"/>
      <c r="Z192" s="147"/>
      <c r="AA192" s="147"/>
      <c r="AB192" s="147"/>
      <c r="AC192" s="147"/>
      <c r="AD192" s="147"/>
      <c r="AE192" s="147"/>
      <c r="AF192" s="147"/>
      <c r="AG192" s="147" t="s">
        <v>187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65">
        <v>34</v>
      </c>
      <c r="B193" s="166" t="s">
        <v>790</v>
      </c>
      <c r="C193" s="175" t="s">
        <v>791</v>
      </c>
      <c r="D193" s="167" t="s">
        <v>248</v>
      </c>
      <c r="E193" s="168">
        <v>1015</v>
      </c>
      <c r="F193" s="169"/>
      <c r="G193" s="170">
        <f>ROUND(E193*F193,2)</f>
        <v>0</v>
      </c>
      <c r="H193" s="169"/>
      <c r="I193" s="170">
        <f>ROUND(E193*H193,2)</f>
        <v>0</v>
      </c>
      <c r="J193" s="169"/>
      <c r="K193" s="170">
        <f>ROUND(E193*J193,2)</f>
        <v>0</v>
      </c>
      <c r="L193" s="170">
        <v>21</v>
      </c>
      <c r="M193" s="170">
        <f>G193*(1+L193/100)</f>
        <v>0</v>
      </c>
      <c r="N193" s="168">
        <v>0</v>
      </c>
      <c r="O193" s="168">
        <f>ROUND(E193*N193,2)</f>
        <v>0</v>
      </c>
      <c r="P193" s="168">
        <v>0</v>
      </c>
      <c r="Q193" s="168">
        <f>ROUND(E193*P193,2)</f>
        <v>0</v>
      </c>
      <c r="R193" s="170" t="s">
        <v>296</v>
      </c>
      <c r="S193" s="170" t="s">
        <v>181</v>
      </c>
      <c r="T193" s="171" t="s">
        <v>250</v>
      </c>
      <c r="U193" s="157">
        <v>2E-3</v>
      </c>
      <c r="V193" s="157">
        <f>ROUND(E193*U193,2)</f>
        <v>2.0299999999999998</v>
      </c>
      <c r="W193" s="157"/>
      <c r="X193" s="157" t="s">
        <v>227</v>
      </c>
      <c r="Y193" s="147"/>
      <c r="Z193" s="147"/>
      <c r="AA193" s="147"/>
      <c r="AB193" s="147"/>
      <c r="AC193" s="147"/>
      <c r="AD193" s="147"/>
      <c r="AE193" s="147"/>
      <c r="AF193" s="147"/>
      <c r="AG193" s="147" t="s">
        <v>228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54"/>
      <c r="B194" s="155"/>
      <c r="C194" s="181" t="s">
        <v>706</v>
      </c>
      <c r="D194" s="179"/>
      <c r="E194" s="180"/>
      <c r="F194" s="157"/>
      <c r="G194" s="157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47"/>
      <c r="Z194" s="147"/>
      <c r="AA194" s="147"/>
      <c r="AB194" s="147"/>
      <c r="AC194" s="147"/>
      <c r="AD194" s="147"/>
      <c r="AE194" s="147"/>
      <c r="AF194" s="147"/>
      <c r="AG194" s="147" t="s">
        <v>230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54"/>
      <c r="B195" s="155"/>
      <c r="C195" s="181" t="s">
        <v>780</v>
      </c>
      <c r="D195" s="179"/>
      <c r="E195" s="180"/>
      <c r="F195" s="157"/>
      <c r="G195" s="157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47"/>
      <c r="Z195" s="147"/>
      <c r="AA195" s="147"/>
      <c r="AB195" s="147"/>
      <c r="AC195" s="147"/>
      <c r="AD195" s="147"/>
      <c r="AE195" s="147"/>
      <c r="AF195" s="147"/>
      <c r="AG195" s="147" t="s">
        <v>230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54"/>
      <c r="B196" s="155"/>
      <c r="C196" s="181" t="s">
        <v>789</v>
      </c>
      <c r="D196" s="179"/>
      <c r="E196" s="180">
        <v>1015</v>
      </c>
      <c r="F196" s="157"/>
      <c r="G196" s="157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47"/>
      <c r="Z196" s="147"/>
      <c r="AA196" s="147"/>
      <c r="AB196" s="147"/>
      <c r="AC196" s="147"/>
      <c r="AD196" s="147"/>
      <c r="AE196" s="147"/>
      <c r="AF196" s="147"/>
      <c r="AG196" s="147" t="s">
        <v>230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54"/>
      <c r="B197" s="155"/>
      <c r="C197" s="241"/>
      <c r="D197" s="242"/>
      <c r="E197" s="242"/>
      <c r="F197" s="242"/>
      <c r="G197" s="242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47"/>
      <c r="Z197" s="147"/>
      <c r="AA197" s="147"/>
      <c r="AB197" s="147"/>
      <c r="AC197" s="147"/>
      <c r="AD197" s="147"/>
      <c r="AE197" s="147"/>
      <c r="AF197" s="147"/>
      <c r="AG197" s="147" t="s">
        <v>187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65">
        <v>35</v>
      </c>
      <c r="B198" s="166" t="s">
        <v>792</v>
      </c>
      <c r="C198" s="175" t="s">
        <v>793</v>
      </c>
      <c r="D198" s="167" t="s">
        <v>248</v>
      </c>
      <c r="E198" s="168">
        <v>1015</v>
      </c>
      <c r="F198" s="169"/>
      <c r="G198" s="170">
        <f>ROUND(E198*F198,2)</f>
        <v>0</v>
      </c>
      <c r="H198" s="169"/>
      <c r="I198" s="170">
        <f>ROUND(E198*H198,2)</f>
        <v>0</v>
      </c>
      <c r="J198" s="169"/>
      <c r="K198" s="170">
        <f>ROUND(E198*J198,2)</f>
        <v>0</v>
      </c>
      <c r="L198" s="170">
        <v>21</v>
      </c>
      <c r="M198" s="170">
        <f>G198*(1+L198/100)</f>
        <v>0</v>
      </c>
      <c r="N198" s="168">
        <v>0</v>
      </c>
      <c r="O198" s="168">
        <f>ROUND(E198*N198,2)</f>
        <v>0</v>
      </c>
      <c r="P198" s="168">
        <v>0</v>
      </c>
      <c r="Q198" s="168">
        <f>ROUND(E198*P198,2)</f>
        <v>0</v>
      </c>
      <c r="R198" s="170" t="s">
        <v>296</v>
      </c>
      <c r="S198" s="170" t="s">
        <v>181</v>
      </c>
      <c r="T198" s="171" t="s">
        <v>250</v>
      </c>
      <c r="U198" s="157">
        <v>0.02</v>
      </c>
      <c r="V198" s="157">
        <f>ROUND(E198*U198,2)</f>
        <v>20.3</v>
      </c>
      <c r="W198" s="157"/>
      <c r="X198" s="157" t="s">
        <v>227</v>
      </c>
      <c r="Y198" s="147"/>
      <c r="Z198" s="147"/>
      <c r="AA198" s="147"/>
      <c r="AB198" s="147"/>
      <c r="AC198" s="147"/>
      <c r="AD198" s="147"/>
      <c r="AE198" s="147"/>
      <c r="AF198" s="147"/>
      <c r="AG198" s="147" t="s">
        <v>228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54"/>
      <c r="B199" s="155"/>
      <c r="C199" s="181" t="s">
        <v>706</v>
      </c>
      <c r="D199" s="179"/>
      <c r="E199" s="180"/>
      <c r="F199" s="157"/>
      <c r="G199" s="157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47"/>
      <c r="Z199" s="147"/>
      <c r="AA199" s="147"/>
      <c r="AB199" s="147"/>
      <c r="AC199" s="147"/>
      <c r="AD199" s="147"/>
      <c r="AE199" s="147"/>
      <c r="AF199" s="147"/>
      <c r="AG199" s="147" t="s">
        <v>230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54"/>
      <c r="B200" s="155"/>
      <c r="C200" s="181" t="s">
        <v>780</v>
      </c>
      <c r="D200" s="179"/>
      <c r="E200" s="180"/>
      <c r="F200" s="157"/>
      <c r="G200" s="157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47"/>
      <c r="Z200" s="147"/>
      <c r="AA200" s="147"/>
      <c r="AB200" s="147"/>
      <c r="AC200" s="147"/>
      <c r="AD200" s="147"/>
      <c r="AE200" s="147"/>
      <c r="AF200" s="147"/>
      <c r="AG200" s="147" t="s">
        <v>230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54"/>
      <c r="B201" s="155"/>
      <c r="C201" s="181" t="s">
        <v>789</v>
      </c>
      <c r="D201" s="179"/>
      <c r="E201" s="180">
        <v>1015</v>
      </c>
      <c r="F201" s="157"/>
      <c r="G201" s="157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47"/>
      <c r="Z201" s="147"/>
      <c r="AA201" s="147"/>
      <c r="AB201" s="147"/>
      <c r="AC201" s="147"/>
      <c r="AD201" s="147"/>
      <c r="AE201" s="147"/>
      <c r="AF201" s="147"/>
      <c r="AG201" s="147" t="s">
        <v>230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54"/>
      <c r="B202" s="155"/>
      <c r="C202" s="241"/>
      <c r="D202" s="242"/>
      <c r="E202" s="242"/>
      <c r="F202" s="242"/>
      <c r="G202" s="242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47"/>
      <c r="Z202" s="147"/>
      <c r="AA202" s="147"/>
      <c r="AB202" s="147"/>
      <c r="AC202" s="147"/>
      <c r="AD202" s="147"/>
      <c r="AE202" s="147"/>
      <c r="AF202" s="147"/>
      <c r="AG202" s="147" t="s">
        <v>187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65">
        <v>36</v>
      </c>
      <c r="B203" s="166" t="s">
        <v>794</v>
      </c>
      <c r="C203" s="175" t="s">
        <v>795</v>
      </c>
      <c r="D203" s="167" t="s">
        <v>248</v>
      </c>
      <c r="E203" s="168">
        <v>1015</v>
      </c>
      <c r="F203" s="169"/>
      <c r="G203" s="170">
        <f>ROUND(E203*F203,2)</f>
        <v>0</v>
      </c>
      <c r="H203" s="169"/>
      <c r="I203" s="170">
        <f>ROUND(E203*H203,2)</f>
        <v>0</v>
      </c>
      <c r="J203" s="169"/>
      <c r="K203" s="170">
        <f>ROUND(E203*J203,2)</f>
        <v>0</v>
      </c>
      <c r="L203" s="170">
        <v>21</v>
      </c>
      <c r="M203" s="170">
        <f>G203*(1+L203/100)</f>
        <v>0</v>
      </c>
      <c r="N203" s="168">
        <v>0</v>
      </c>
      <c r="O203" s="168">
        <f>ROUND(E203*N203,2)</f>
        <v>0</v>
      </c>
      <c r="P203" s="168">
        <v>0</v>
      </c>
      <c r="Q203" s="168">
        <f>ROUND(E203*P203,2)</f>
        <v>0</v>
      </c>
      <c r="R203" s="170" t="s">
        <v>296</v>
      </c>
      <c r="S203" s="170" t="s">
        <v>181</v>
      </c>
      <c r="T203" s="171" t="s">
        <v>250</v>
      </c>
      <c r="U203" s="157">
        <v>1E-3</v>
      </c>
      <c r="V203" s="157">
        <f>ROUND(E203*U203,2)</f>
        <v>1.02</v>
      </c>
      <c r="W203" s="157"/>
      <c r="X203" s="157" t="s">
        <v>227</v>
      </c>
      <c r="Y203" s="147"/>
      <c r="Z203" s="147"/>
      <c r="AA203" s="147"/>
      <c r="AB203" s="147"/>
      <c r="AC203" s="147"/>
      <c r="AD203" s="147"/>
      <c r="AE203" s="147"/>
      <c r="AF203" s="147"/>
      <c r="AG203" s="147" t="s">
        <v>228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54"/>
      <c r="B204" s="155"/>
      <c r="C204" s="181" t="s">
        <v>706</v>
      </c>
      <c r="D204" s="179"/>
      <c r="E204" s="180"/>
      <c r="F204" s="157"/>
      <c r="G204" s="157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47"/>
      <c r="Z204" s="147"/>
      <c r="AA204" s="147"/>
      <c r="AB204" s="147"/>
      <c r="AC204" s="147"/>
      <c r="AD204" s="147"/>
      <c r="AE204" s="147"/>
      <c r="AF204" s="147"/>
      <c r="AG204" s="147" t="s">
        <v>230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54"/>
      <c r="B205" s="155"/>
      <c r="C205" s="181" t="s">
        <v>780</v>
      </c>
      <c r="D205" s="179"/>
      <c r="E205" s="180"/>
      <c r="F205" s="157"/>
      <c r="G205" s="157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47"/>
      <c r="Z205" s="147"/>
      <c r="AA205" s="147"/>
      <c r="AB205" s="147"/>
      <c r="AC205" s="147"/>
      <c r="AD205" s="147"/>
      <c r="AE205" s="147"/>
      <c r="AF205" s="147"/>
      <c r="AG205" s="147" t="s">
        <v>230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54"/>
      <c r="B206" s="155"/>
      <c r="C206" s="181" t="s">
        <v>789</v>
      </c>
      <c r="D206" s="179"/>
      <c r="E206" s="180">
        <v>1015</v>
      </c>
      <c r="F206" s="157"/>
      <c r="G206" s="157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47"/>
      <c r="Z206" s="147"/>
      <c r="AA206" s="147"/>
      <c r="AB206" s="147"/>
      <c r="AC206" s="147"/>
      <c r="AD206" s="147"/>
      <c r="AE206" s="147"/>
      <c r="AF206" s="147"/>
      <c r="AG206" s="147" t="s">
        <v>230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54"/>
      <c r="B207" s="155"/>
      <c r="C207" s="241"/>
      <c r="D207" s="242"/>
      <c r="E207" s="242"/>
      <c r="F207" s="242"/>
      <c r="G207" s="242"/>
      <c r="H207" s="157"/>
      <c r="I207" s="157"/>
      <c r="J207" s="157"/>
      <c r="K207" s="157"/>
      <c r="L207" s="157"/>
      <c r="M207" s="157"/>
      <c r="N207" s="156"/>
      <c r="O207" s="156"/>
      <c r="P207" s="156"/>
      <c r="Q207" s="156"/>
      <c r="R207" s="157"/>
      <c r="S207" s="157"/>
      <c r="T207" s="157"/>
      <c r="U207" s="157"/>
      <c r="V207" s="157"/>
      <c r="W207" s="157"/>
      <c r="X207" s="157"/>
      <c r="Y207" s="147"/>
      <c r="Z207" s="147"/>
      <c r="AA207" s="147"/>
      <c r="AB207" s="147"/>
      <c r="AC207" s="147"/>
      <c r="AD207" s="147"/>
      <c r="AE207" s="147"/>
      <c r="AF207" s="147"/>
      <c r="AG207" s="147" t="s">
        <v>187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">
      <c r="A208" s="165">
        <v>37</v>
      </c>
      <c r="B208" s="166" t="s">
        <v>796</v>
      </c>
      <c r="C208" s="175" t="s">
        <v>797</v>
      </c>
      <c r="D208" s="167" t="s">
        <v>248</v>
      </c>
      <c r="E208" s="168">
        <v>1015</v>
      </c>
      <c r="F208" s="169"/>
      <c r="G208" s="170">
        <f>ROUND(E208*F208,2)</f>
        <v>0</v>
      </c>
      <c r="H208" s="169"/>
      <c r="I208" s="170">
        <f>ROUND(E208*H208,2)</f>
        <v>0</v>
      </c>
      <c r="J208" s="169"/>
      <c r="K208" s="170">
        <f>ROUND(E208*J208,2)</f>
        <v>0</v>
      </c>
      <c r="L208" s="170">
        <v>21</v>
      </c>
      <c r="M208" s="170">
        <f>G208*(1+L208/100)</f>
        <v>0</v>
      </c>
      <c r="N208" s="168">
        <v>0</v>
      </c>
      <c r="O208" s="168">
        <f>ROUND(E208*N208,2)</f>
        <v>0</v>
      </c>
      <c r="P208" s="168">
        <v>0</v>
      </c>
      <c r="Q208" s="168">
        <f>ROUND(E208*P208,2)</f>
        <v>0</v>
      </c>
      <c r="R208" s="170" t="s">
        <v>296</v>
      </c>
      <c r="S208" s="170" t="s">
        <v>181</v>
      </c>
      <c r="T208" s="171" t="s">
        <v>250</v>
      </c>
      <c r="U208" s="157">
        <v>2E-3</v>
      </c>
      <c r="V208" s="157">
        <f>ROUND(E208*U208,2)</f>
        <v>2.0299999999999998</v>
      </c>
      <c r="W208" s="157"/>
      <c r="X208" s="157" t="s">
        <v>227</v>
      </c>
      <c r="Y208" s="147"/>
      <c r="Z208" s="147"/>
      <c r="AA208" s="147"/>
      <c r="AB208" s="147"/>
      <c r="AC208" s="147"/>
      <c r="AD208" s="147"/>
      <c r="AE208" s="147"/>
      <c r="AF208" s="147"/>
      <c r="AG208" s="147" t="s">
        <v>228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54"/>
      <c r="B209" s="155"/>
      <c r="C209" s="181" t="s">
        <v>706</v>
      </c>
      <c r="D209" s="179"/>
      <c r="E209" s="180"/>
      <c r="F209" s="157"/>
      <c r="G209" s="157"/>
      <c r="H209" s="157"/>
      <c r="I209" s="157"/>
      <c r="J209" s="157"/>
      <c r="K209" s="157"/>
      <c r="L209" s="157"/>
      <c r="M209" s="157"/>
      <c r="N209" s="156"/>
      <c r="O209" s="156"/>
      <c r="P209" s="156"/>
      <c r="Q209" s="156"/>
      <c r="R209" s="157"/>
      <c r="S209" s="157"/>
      <c r="T209" s="157"/>
      <c r="U209" s="157"/>
      <c r="V209" s="157"/>
      <c r="W209" s="157"/>
      <c r="X209" s="157"/>
      <c r="Y209" s="147"/>
      <c r="Z209" s="147"/>
      <c r="AA209" s="147"/>
      <c r="AB209" s="147"/>
      <c r="AC209" s="147"/>
      <c r="AD209" s="147"/>
      <c r="AE209" s="147"/>
      <c r="AF209" s="147"/>
      <c r="AG209" s="147" t="s">
        <v>230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54"/>
      <c r="B210" s="155"/>
      <c r="C210" s="181" t="s">
        <v>780</v>
      </c>
      <c r="D210" s="179"/>
      <c r="E210" s="180"/>
      <c r="F210" s="157"/>
      <c r="G210" s="157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47"/>
      <c r="Z210" s="147"/>
      <c r="AA210" s="147"/>
      <c r="AB210" s="147"/>
      <c r="AC210" s="147"/>
      <c r="AD210" s="147"/>
      <c r="AE210" s="147"/>
      <c r="AF210" s="147"/>
      <c r="AG210" s="147" t="s">
        <v>230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54"/>
      <c r="B211" s="155"/>
      <c r="C211" s="181" t="s">
        <v>789</v>
      </c>
      <c r="D211" s="179"/>
      <c r="E211" s="180">
        <v>1015</v>
      </c>
      <c r="F211" s="157"/>
      <c r="G211" s="157"/>
      <c r="H211" s="157"/>
      <c r="I211" s="157"/>
      <c r="J211" s="157"/>
      <c r="K211" s="157"/>
      <c r="L211" s="157"/>
      <c r="M211" s="157"/>
      <c r="N211" s="156"/>
      <c r="O211" s="156"/>
      <c r="P211" s="156"/>
      <c r="Q211" s="156"/>
      <c r="R211" s="157"/>
      <c r="S211" s="157"/>
      <c r="T211" s="157"/>
      <c r="U211" s="157"/>
      <c r="V211" s="157"/>
      <c r="W211" s="157"/>
      <c r="X211" s="157"/>
      <c r="Y211" s="147"/>
      <c r="Z211" s="147"/>
      <c r="AA211" s="147"/>
      <c r="AB211" s="147"/>
      <c r="AC211" s="147"/>
      <c r="AD211" s="147"/>
      <c r="AE211" s="147"/>
      <c r="AF211" s="147"/>
      <c r="AG211" s="147" t="s">
        <v>230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54"/>
      <c r="B212" s="155"/>
      <c r="C212" s="241"/>
      <c r="D212" s="242"/>
      <c r="E212" s="242"/>
      <c r="F212" s="242"/>
      <c r="G212" s="242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47"/>
      <c r="Z212" s="147"/>
      <c r="AA212" s="147"/>
      <c r="AB212" s="147"/>
      <c r="AC212" s="147"/>
      <c r="AD212" s="147"/>
      <c r="AE212" s="147"/>
      <c r="AF212" s="147"/>
      <c r="AG212" s="147" t="s">
        <v>187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65">
        <v>38</v>
      </c>
      <c r="B213" s="166" t="s">
        <v>798</v>
      </c>
      <c r="C213" s="175" t="s">
        <v>799</v>
      </c>
      <c r="D213" s="167" t="s">
        <v>304</v>
      </c>
      <c r="E213" s="168">
        <v>10.15</v>
      </c>
      <c r="F213" s="169"/>
      <c r="G213" s="170">
        <f>ROUND(E213*F213,2)</f>
        <v>0</v>
      </c>
      <c r="H213" s="169"/>
      <c r="I213" s="170">
        <f>ROUND(E213*H213,2)</f>
        <v>0</v>
      </c>
      <c r="J213" s="169"/>
      <c r="K213" s="170">
        <f>ROUND(E213*J213,2)</f>
        <v>0</v>
      </c>
      <c r="L213" s="170">
        <v>21</v>
      </c>
      <c r="M213" s="170">
        <f>G213*(1+L213/100)</f>
        <v>0</v>
      </c>
      <c r="N213" s="168">
        <v>0</v>
      </c>
      <c r="O213" s="168">
        <f>ROUND(E213*N213,2)</f>
        <v>0</v>
      </c>
      <c r="P213" s="168">
        <v>0</v>
      </c>
      <c r="Q213" s="168">
        <f>ROUND(E213*P213,2)</f>
        <v>0</v>
      </c>
      <c r="R213" s="170" t="s">
        <v>296</v>
      </c>
      <c r="S213" s="170" t="s">
        <v>181</v>
      </c>
      <c r="T213" s="171" t="s">
        <v>250</v>
      </c>
      <c r="U213" s="157">
        <v>0.26</v>
      </c>
      <c r="V213" s="157">
        <f>ROUND(E213*U213,2)</f>
        <v>2.64</v>
      </c>
      <c r="W213" s="157"/>
      <c r="X213" s="157" t="s">
        <v>227</v>
      </c>
      <c r="Y213" s="147"/>
      <c r="Z213" s="147"/>
      <c r="AA213" s="147"/>
      <c r="AB213" s="147"/>
      <c r="AC213" s="147"/>
      <c r="AD213" s="147"/>
      <c r="AE213" s="147"/>
      <c r="AF213" s="147"/>
      <c r="AG213" s="147" t="s">
        <v>228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54"/>
      <c r="B214" s="155"/>
      <c r="C214" s="181" t="s">
        <v>706</v>
      </c>
      <c r="D214" s="179"/>
      <c r="E214" s="180"/>
      <c r="F214" s="157"/>
      <c r="G214" s="157"/>
      <c r="H214" s="157"/>
      <c r="I214" s="157"/>
      <c r="J214" s="157"/>
      <c r="K214" s="157"/>
      <c r="L214" s="157"/>
      <c r="M214" s="157"/>
      <c r="N214" s="156"/>
      <c r="O214" s="156"/>
      <c r="P214" s="156"/>
      <c r="Q214" s="156"/>
      <c r="R214" s="157"/>
      <c r="S214" s="157"/>
      <c r="T214" s="157"/>
      <c r="U214" s="157"/>
      <c r="V214" s="157"/>
      <c r="W214" s="157"/>
      <c r="X214" s="157"/>
      <c r="Y214" s="147"/>
      <c r="Z214" s="147"/>
      <c r="AA214" s="147"/>
      <c r="AB214" s="147"/>
      <c r="AC214" s="147"/>
      <c r="AD214" s="147"/>
      <c r="AE214" s="147"/>
      <c r="AF214" s="147"/>
      <c r="AG214" s="147" t="s">
        <v>230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54"/>
      <c r="B215" s="155"/>
      <c r="C215" s="181" t="s">
        <v>780</v>
      </c>
      <c r="D215" s="179"/>
      <c r="E215" s="180"/>
      <c r="F215" s="157"/>
      <c r="G215" s="157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47"/>
      <c r="Z215" s="147"/>
      <c r="AA215" s="147"/>
      <c r="AB215" s="147"/>
      <c r="AC215" s="147"/>
      <c r="AD215" s="147"/>
      <c r="AE215" s="147"/>
      <c r="AF215" s="147"/>
      <c r="AG215" s="147" t="s">
        <v>230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54"/>
      <c r="B216" s="155"/>
      <c r="C216" s="181" t="s">
        <v>800</v>
      </c>
      <c r="D216" s="179"/>
      <c r="E216" s="180">
        <v>10.15</v>
      </c>
      <c r="F216" s="157"/>
      <c r="G216" s="157"/>
      <c r="H216" s="157"/>
      <c r="I216" s="157"/>
      <c r="J216" s="157"/>
      <c r="K216" s="157"/>
      <c r="L216" s="157"/>
      <c r="M216" s="157"/>
      <c r="N216" s="156"/>
      <c r="O216" s="156"/>
      <c r="P216" s="156"/>
      <c r="Q216" s="156"/>
      <c r="R216" s="157"/>
      <c r="S216" s="157"/>
      <c r="T216" s="157"/>
      <c r="U216" s="157"/>
      <c r="V216" s="157"/>
      <c r="W216" s="157"/>
      <c r="X216" s="157"/>
      <c r="Y216" s="147"/>
      <c r="Z216" s="147"/>
      <c r="AA216" s="147"/>
      <c r="AB216" s="147"/>
      <c r="AC216" s="147"/>
      <c r="AD216" s="147"/>
      <c r="AE216" s="147"/>
      <c r="AF216" s="147"/>
      <c r="AG216" s="147" t="s">
        <v>230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54"/>
      <c r="B217" s="155"/>
      <c r="C217" s="241"/>
      <c r="D217" s="242"/>
      <c r="E217" s="242"/>
      <c r="F217" s="242"/>
      <c r="G217" s="242"/>
      <c r="H217" s="157"/>
      <c r="I217" s="157"/>
      <c r="J217" s="157"/>
      <c r="K217" s="157"/>
      <c r="L217" s="157"/>
      <c r="M217" s="157"/>
      <c r="N217" s="156"/>
      <c r="O217" s="156"/>
      <c r="P217" s="156"/>
      <c r="Q217" s="156"/>
      <c r="R217" s="157"/>
      <c r="S217" s="157"/>
      <c r="T217" s="157"/>
      <c r="U217" s="157"/>
      <c r="V217" s="157"/>
      <c r="W217" s="157"/>
      <c r="X217" s="157"/>
      <c r="Y217" s="147"/>
      <c r="Z217" s="147"/>
      <c r="AA217" s="147"/>
      <c r="AB217" s="147"/>
      <c r="AC217" s="147"/>
      <c r="AD217" s="147"/>
      <c r="AE217" s="147"/>
      <c r="AF217" s="147"/>
      <c r="AG217" s="147" t="s">
        <v>187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65">
        <v>39</v>
      </c>
      <c r="B218" s="166" t="s">
        <v>801</v>
      </c>
      <c r="C218" s="175" t="s">
        <v>802</v>
      </c>
      <c r="D218" s="167" t="s">
        <v>304</v>
      </c>
      <c r="E218" s="168">
        <v>10.15</v>
      </c>
      <c r="F218" s="169"/>
      <c r="G218" s="170">
        <f>ROUND(E218*F218,2)</f>
        <v>0</v>
      </c>
      <c r="H218" s="169"/>
      <c r="I218" s="170">
        <f>ROUND(E218*H218,2)</f>
        <v>0</v>
      </c>
      <c r="J218" s="169"/>
      <c r="K218" s="170">
        <f>ROUND(E218*J218,2)</f>
        <v>0</v>
      </c>
      <c r="L218" s="170">
        <v>21</v>
      </c>
      <c r="M218" s="170">
        <f>G218*(1+L218/100)</f>
        <v>0</v>
      </c>
      <c r="N218" s="168">
        <v>0</v>
      </c>
      <c r="O218" s="168">
        <f>ROUND(E218*N218,2)</f>
        <v>0</v>
      </c>
      <c r="P218" s="168">
        <v>0</v>
      </c>
      <c r="Q218" s="168">
        <f>ROUND(E218*P218,2)</f>
        <v>0</v>
      </c>
      <c r="R218" s="170" t="s">
        <v>296</v>
      </c>
      <c r="S218" s="170" t="s">
        <v>181</v>
      </c>
      <c r="T218" s="171" t="s">
        <v>250</v>
      </c>
      <c r="U218" s="157">
        <v>0.88</v>
      </c>
      <c r="V218" s="157">
        <f>ROUND(E218*U218,2)</f>
        <v>8.93</v>
      </c>
      <c r="W218" s="157"/>
      <c r="X218" s="157" t="s">
        <v>227</v>
      </c>
      <c r="Y218" s="147"/>
      <c r="Z218" s="147"/>
      <c r="AA218" s="147"/>
      <c r="AB218" s="147"/>
      <c r="AC218" s="147"/>
      <c r="AD218" s="147"/>
      <c r="AE218" s="147"/>
      <c r="AF218" s="147"/>
      <c r="AG218" s="147" t="s">
        <v>228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54"/>
      <c r="B219" s="155"/>
      <c r="C219" s="181" t="s">
        <v>706</v>
      </c>
      <c r="D219" s="179"/>
      <c r="E219" s="180"/>
      <c r="F219" s="157"/>
      <c r="G219" s="157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47"/>
      <c r="Z219" s="147"/>
      <c r="AA219" s="147"/>
      <c r="AB219" s="147"/>
      <c r="AC219" s="147"/>
      <c r="AD219" s="147"/>
      <c r="AE219" s="147"/>
      <c r="AF219" s="147"/>
      <c r="AG219" s="147" t="s">
        <v>230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54"/>
      <c r="B220" s="155"/>
      <c r="C220" s="181" t="s">
        <v>780</v>
      </c>
      <c r="D220" s="179"/>
      <c r="E220" s="180"/>
      <c r="F220" s="157"/>
      <c r="G220" s="157"/>
      <c r="H220" s="157"/>
      <c r="I220" s="157"/>
      <c r="J220" s="157"/>
      <c r="K220" s="157"/>
      <c r="L220" s="157"/>
      <c r="M220" s="157"/>
      <c r="N220" s="156"/>
      <c r="O220" s="156"/>
      <c r="P220" s="156"/>
      <c r="Q220" s="156"/>
      <c r="R220" s="157"/>
      <c r="S220" s="157"/>
      <c r="T220" s="157"/>
      <c r="U220" s="157"/>
      <c r="V220" s="157"/>
      <c r="W220" s="157"/>
      <c r="X220" s="157"/>
      <c r="Y220" s="147"/>
      <c r="Z220" s="147"/>
      <c r="AA220" s="147"/>
      <c r="AB220" s="147"/>
      <c r="AC220" s="147"/>
      <c r="AD220" s="147"/>
      <c r="AE220" s="147"/>
      <c r="AF220" s="147"/>
      <c r="AG220" s="147" t="s">
        <v>230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54"/>
      <c r="B221" s="155"/>
      <c r="C221" s="181" t="s">
        <v>800</v>
      </c>
      <c r="D221" s="179"/>
      <c r="E221" s="180">
        <v>10.15</v>
      </c>
      <c r="F221" s="157"/>
      <c r="G221" s="157"/>
      <c r="H221" s="157"/>
      <c r="I221" s="157"/>
      <c r="J221" s="157"/>
      <c r="K221" s="157"/>
      <c r="L221" s="157"/>
      <c r="M221" s="157"/>
      <c r="N221" s="156"/>
      <c r="O221" s="156"/>
      <c r="P221" s="156"/>
      <c r="Q221" s="156"/>
      <c r="R221" s="157"/>
      <c r="S221" s="157"/>
      <c r="T221" s="157"/>
      <c r="U221" s="157"/>
      <c r="V221" s="157"/>
      <c r="W221" s="157"/>
      <c r="X221" s="157"/>
      <c r="Y221" s="147"/>
      <c r="Z221" s="147"/>
      <c r="AA221" s="147"/>
      <c r="AB221" s="147"/>
      <c r="AC221" s="147"/>
      <c r="AD221" s="147"/>
      <c r="AE221" s="147"/>
      <c r="AF221" s="147"/>
      <c r="AG221" s="147" t="s">
        <v>230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54"/>
      <c r="B222" s="155"/>
      <c r="C222" s="241"/>
      <c r="D222" s="242"/>
      <c r="E222" s="242"/>
      <c r="F222" s="242"/>
      <c r="G222" s="242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47"/>
      <c r="Z222" s="147"/>
      <c r="AA222" s="147"/>
      <c r="AB222" s="147"/>
      <c r="AC222" s="147"/>
      <c r="AD222" s="147"/>
      <c r="AE222" s="147"/>
      <c r="AF222" s="147"/>
      <c r="AG222" s="147" t="s">
        <v>187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65">
        <v>40</v>
      </c>
      <c r="B223" s="166" t="s">
        <v>803</v>
      </c>
      <c r="C223" s="175" t="s">
        <v>804</v>
      </c>
      <c r="D223" s="167" t="s">
        <v>248</v>
      </c>
      <c r="E223" s="168">
        <v>1015</v>
      </c>
      <c r="F223" s="169"/>
      <c r="G223" s="170">
        <f>ROUND(E223*F223,2)</f>
        <v>0</v>
      </c>
      <c r="H223" s="169"/>
      <c r="I223" s="170">
        <f>ROUND(E223*H223,2)</f>
        <v>0</v>
      </c>
      <c r="J223" s="169"/>
      <c r="K223" s="170">
        <f>ROUND(E223*J223,2)</f>
        <v>0</v>
      </c>
      <c r="L223" s="170">
        <v>21</v>
      </c>
      <c r="M223" s="170">
        <f>G223*(1+L223/100)</f>
        <v>0</v>
      </c>
      <c r="N223" s="168">
        <v>1.4999999999999999E-4</v>
      </c>
      <c r="O223" s="168">
        <f>ROUND(E223*N223,2)</f>
        <v>0.15</v>
      </c>
      <c r="P223" s="168">
        <v>0</v>
      </c>
      <c r="Q223" s="168">
        <f>ROUND(E223*P223,2)</f>
        <v>0</v>
      </c>
      <c r="R223" s="170"/>
      <c r="S223" s="170" t="s">
        <v>215</v>
      </c>
      <c r="T223" s="171" t="s">
        <v>182</v>
      </c>
      <c r="U223" s="157">
        <v>0.15</v>
      </c>
      <c r="V223" s="157">
        <f>ROUND(E223*U223,2)</f>
        <v>152.25</v>
      </c>
      <c r="W223" s="157"/>
      <c r="X223" s="157" t="s">
        <v>227</v>
      </c>
      <c r="Y223" s="147"/>
      <c r="Z223" s="147"/>
      <c r="AA223" s="147"/>
      <c r="AB223" s="147"/>
      <c r="AC223" s="147"/>
      <c r="AD223" s="147"/>
      <c r="AE223" s="147"/>
      <c r="AF223" s="147"/>
      <c r="AG223" s="147" t="s">
        <v>228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54"/>
      <c r="B224" s="155"/>
      <c r="C224" s="239" t="s">
        <v>805</v>
      </c>
      <c r="D224" s="240"/>
      <c r="E224" s="240"/>
      <c r="F224" s="240"/>
      <c r="G224" s="240"/>
      <c r="H224" s="157"/>
      <c r="I224" s="157"/>
      <c r="J224" s="157"/>
      <c r="K224" s="157"/>
      <c r="L224" s="157"/>
      <c r="M224" s="157"/>
      <c r="N224" s="156"/>
      <c r="O224" s="156"/>
      <c r="P224" s="156"/>
      <c r="Q224" s="156"/>
      <c r="R224" s="157"/>
      <c r="S224" s="157"/>
      <c r="T224" s="157"/>
      <c r="U224" s="157"/>
      <c r="V224" s="157"/>
      <c r="W224" s="157"/>
      <c r="X224" s="157"/>
      <c r="Y224" s="147"/>
      <c r="Z224" s="147"/>
      <c r="AA224" s="147"/>
      <c r="AB224" s="147"/>
      <c r="AC224" s="147"/>
      <c r="AD224" s="147"/>
      <c r="AE224" s="147"/>
      <c r="AF224" s="147"/>
      <c r="AG224" s="147" t="s">
        <v>186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54"/>
      <c r="B225" s="155"/>
      <c r="C225" s="181" t="s">
        <v>706</v>
      </c>
      <c r="D225" s="179"/>
      <c r="E225" s="180"/>
      <c r="F225" s="157"/>
      <c r="G225" s="157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47"/>
      <c r="Z225" s="147"/>
      <c r="AA225" s="147"/>
      <c r="AB225" s="147"/>
      <c r="AC225" s="147"/>
      <c r="AD225" s="147"/>
      <c r="AE225" s="147"/>
      <c r="AF225" s="147"/>
      <c r="AG225" s="147" t="s">
        <v>230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54"/>
      <c r="B226" s="155"/>
      <c r="C226" s="181" t="s">
        <v>780</v>
      </c>
      <c r="D226" s="179"/>
      <c r="E226" s="180"/>
      <c r="F226" s="157"/>
      <c r="G226" s="157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47"/>
      <c r="Z226" s="147"/>
      <c r="AA226" s="147"/>
      <c r="AB226" s="147"/>
      <c r="AC226" s="147"/>
      <c r="AD226" s="147"/>
      <c r="AE226" s="147"/>
      <c r="AF226" s="147"/>
      <c r="AG226" s="147" t="s">
        <v>230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54"/>
      <c r="B227" s="155"/>
      <c r="C227" s="181" t="s">
        <v>789</v>
      </c>
      <c r="D227" s="179"/>
      <c r="E227" s="180">
        <v>1015</v>
      </c>
      <c r="F227" s="157"/>
      <c r="G227" s="157"/>
      <c r="H227" s="157"/>
      <c r="I227" s="157"/>
      <c r="J227" s="157"/>
      <c r="K227" s="157"/>
      <c r="L227" s="157"/>
      <c r="M227" s="157"/>
      <c r="N227" s="156"/>
      <c r="O227" s="156"/>
      <c r="P227" s="156"/>
      <c r="Q227" s="156"/>
      <c r="R227" s="157"/>
      <c r="S227" s="157"/>
      <c r="T227" s="157"/>
      <c r="U227" s="157"/>
      <c r="V227" s="157"/>
      <c r="W227" s="157"/>
      <c r="X227" s="157"/>
      <c r="Y227" s="147"/>
      <c r="Z227" s="147"/>
      <c r="AA227" s="147"/>
      <c r="AB227" s="147"/>
      <c r="AC227" s="147"/>
      <c r="AD227" s="147"/>
      <c r="AE227" s="147"/>
      <c r="AF227" s="147"/>
      <c r="AG227" s="147" t="s">
        <v>230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54"/>
      <c r="B228" s="155"/>
      <c r="C228" s="241"/>
      <c r="D228" s="242"/>
      <c r="E228" s="242"/>
      <c r="F228" s="242"/>
      <c r="G228" s="242"/>
      <c r="H228" s="157"/>
      <c r="I228" s="157"/>
      <c r="J228" s="157"/>
      <c r="K228" s="157"/>
      <c r="L228" s="157"/>
      <c r="M228" s="157"/>
      <c r="N228" s="156"/>
      <c r="O228" s="156"/>
      <c r="P228" s="156"/>
      <c r="Q228" s="156"/>
      <c r="R228" s="157"/>
      <c r="S228" s="157"/>
      <c r="T228" s="157"/>
      <c r="U228" s="157"/>
      <c r="V228" s="157"/>
      <c r="W228" s="157"/>
      <c r="X228" s="157"/>
      <c r="Y228" s="147"/>
      <c r="Z228" s="147"/>
      <c r="AA228" s="147"/>
      <c r="AB228" s="147"/>
      <c r="AC228" s="147"/>
      <c r="AD228" s="147"/>
      <c r="AE228" s="147"/>
      <c r="AF228" s="147"/>
      <c r="AG228" s="147" t="s">
        <v>187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65">
        <v>41</v>
      </c>
      <c r="B229" s="166" t="s">
        <v>806</v>
      </c>
      <c r="C229" s="175" t="s">
        <v>807</v>
      </c>
      <c r="D229" s="167" t="s">
        <v>808</v>
      </c>
      <c r="E229" s="168">
        <v>1015</v>
      </c>
      <c r="F229" s="169"/>
      <c r="G229" s="170">
        <f>ROUND(E229*F229,2)</f>
        <v>0</v>
      </c>
      <c r="H229" s="169"/>
      <c r="I229" s="170">
        <f>ROUND(E229*H229,2)</f>
        <v>0</v>
      </c>
      <c r="J229" s="169"/>
      <c r="K229" s="170">
        <f>ROUND(E229*J229,2)</f>
        <v>0</v>
      </c>
      <c r="L229" s="170">
        <v>21</v>
      </c>
      <c r="M229" s="170">
        <f>G229*(1+L229/100)</f>
        <v>0</v>
      </c>
      <c r="N229" s="168">
        <v>0</v>
      </c>
      <c r="O229" s="168">
        <f>ROUND(E229*N229,2)</f>
        <v>0</v>
      </c>
      <c r="P229" s="168">
        <v>0</v>
      </c>
      <c r="Q229" s="168">
        <f>ROUND(E229*P229,2)</f>
        <v>0</v>
      </c>
      <c r="R229" s="170"/>
      <c r="S229" s="170" t="s">
        <v>215</v>
      </c>
      <c r="T229" s="171" t="s">
        <v>182</v>
      </c>
      <c r="U229" s="157">
        <v>21.43</v>
      </c>
      <c r="V229" s="157">
        <f>ROUND(E229*U229,2)</f>
        <v>21751.45</v>
      </c>
      <c r="W229" s="157"/>
      <c r="X229" s="157" t="s">
        <v>227</v>
      </c>
      <c r="Y229" s="147"/>
      <c r="Z229" s="147"/>
      <c r="AA229" s="147"/>
      <c r="AB229" s="147"/>
      <c r="AC229" s="147"/>
      <c r="AD229" s="147"/>
      <c r="AE229" s="147"/>
      <c r="AF229" s="147"/>
      <c r="AG229" s="147" t="s">
        <v>228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54"/>
      <c r="B230" s="155"/>
      <c r="C230" s="181" t="s">
        <v>706</v>
      </c>
      <c r="D230" s="179"/>
      <c r="E230" s="180"/>
      <c r="F230" s="157"/>
      <c r="G230" s="157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47"/>
      <c r="Z230" s="147"/>
      <c r="AA230" s="147"/>
      <c r="AB230" s="147"/>
      <c r="AC230" s="147"/>
      <c r="AD230" s="147"/>
      <c r="AE230" s="147"/>
      <c r="AF230" s="147"/>
      <c r="AG230" s="147" t="s">
        <v>230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">
      <c r="A231" s="154"/>
      <c r="B231" s="155"/>
      <c r="C231" s="181" t="s">
        <v>780</v>
      </c>
      <c r="D231" s="179"/>
      <c r="E231" s="180"/>
      <c r="F231" s="157"/>
      <c r="G231" s="157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47"/>
      <c r="Z231" s="147"/>
      <c r="AA231" s="147"/>
      <c r="AB231" s="147"/>
      <c r="AC231" s="147"/>
      <c r="AD231" s="147"/>
      <c r="AE231" s="147"/>
      <c r="AF231" s="147"/>
      <c r="AG231" s="147" t="s">
        <v>230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54"/>
      <c r="B232" s="155"/>
      <c r="C232" s="181" t="s">
        <v>789</v>
      </c>
      <c r="D232" s="179"/>
      <c r="E232" s="180">
        <v>1015</v>
      </c>
      <c r="F232" s="157"/>
      <c r="G232" s="157"/>
      <c r="H232" s="157"/>
      <c r="I232" s="157"/>
      <c r="J232" s="157"/>
      <c r="K232" s="157"/>
      <c r="L232" s="157"/>
      <c r="M232" s="157"/>
      <c r="N232" s="156"/>
      <c r="O232" s="156"/>
      <c r="P232" s="156"/>
      <c r="Q232" s="156"/>
      <c r="R232" s="157"/>
      <c r="S232" s="157"/>
      <c r="T232" s="157"/>
      <c r="U232" s="157"/>
      <c r="V232" s="157"/>
      <c r="W232" s="157"/>
      <c r="X232" s="157"/>
      <c r="Y232" s="147"/>
      <c r="Z232" s="147"/>
      <c r="AA232" s="147"/>
      <c r="AB232" s="147"/>
      <c r="AC232" s="147"/>
      <c r="AD232" s="147"/>
      <c r="AE232" s="147"/>
      <c r="AF232" s="147"/>
      <c r="AG232" s="147" t="s">
        <v>230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54"/>
      <c r="B233" s="155"/>
      <c r="C233" s="241"/>
      <c r="D233" s="242"/>
      <c r="E233" s="242"/>
      <c r="F233" s="242"/>
      <c r="G233" s="242"/>
      <c r="H233" s="157"/>
      <c r="I233" s="157"/>
      <c r="J233" s="157"/>
      <c r="K233" s="157"/>
      <c r="L233" s="157"/>
      <c r="M233" s="157"/>
      <c r="N233" s="156"/>
      <c r="O233" s="156"/>
      <c r="P233" s="156"/>
      <c r="Q233" s="156"/>
      <c r="R233" s="157"/>
      <c r="S233" s="157"/>
      <c r="T233" s="157"/>
      <c r="U233" s="157"/>
      <c r="V233" s="157"/>
      <c r="W233" s="157"/>
      <c r="X233" s="157"/>
      <c r="Y233" s="147"/>
      <c r="Z233" s="147"/>
      <c r="AA233" s="147"/>
      <c r="AB233" s="147"/>
      <c r="AC233" s="147"/>
      <c r="AD233" s="147"/>
      <c r="AE233" s="147"/>
      <c r="AF233" s="147"/>
      <c r="AG233" s="147" t="s">
        <v>187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65">
        <v>42</v>
      </c>
      <c r="B234" s="166" t="s">
        <v>809</v>
      </c>
      <c r="C234" s="175" t="s">
        <v>810</v>
      </c>
      <c r="D234" s="167" t="s">
        <v>808</v>
      </c>
      <c r="E234" s="168">
        <v>1015</v>
      </c>
      <c r="F234" s="169"/>
      <c r="G234" s="170">
        <f>ROUND(E234*F234,2)</f>
        <v>0</v>
      </c>
      <c r="H234" s="169"/>
      <c r="I234" s="170">
        <f>ROUND(E234*H234,2)</f>
        <v>0</v>
      </c>
      <c r="J234" s="169"/>
      <c r="K234" s="170">
        <f>ROUND(E234*J234,2)</f>
        <v>0</v>
      </c>
      <c r="L234" s="170">
        <v>21</v>
      </c>
      <c r="M234" s="170">
        <f>G234*(1+L234/100)</f>
        <v>0</v>
      </c>
      <c r="N234" s="168">
        <v>0</v>
      </c>
      <c r="O234" s="168">
        <f>ROUND(E234*N234,2)</f>
        <v>0</v>
      </c>
      <c r="P234" s="168">
        <v>0</v>
      </c>
      <c r="Q234" s="168">
        <f>ROUND(E234*P234,2)</f>
        <v>0</v>
      </c>
      <c r="R234" s="170"/>
      <c r="S234" s="170" t="s">
        <v>215</v>
      </c>
      <c r="T234" s="171" t="s">
        <v>182</v>
      </c>
      <c r="U234" s="157">
        <v>0.88</v>
      </c>
      <c r="V234" s="157">
        <f>ROUND(E234*U234,2)</f>
        <v>893.2</v>
      </c>
      <c r="W234" s="157"/>
      <c r="X234" s="157" t="s">
        <v>227</v>
      </c>
      <c r="Y234" s="147"/>
      <c r="Z234" s="147"/>
      <c r="AA234" s="147"/>
      <c r="AB234" s="147"/>
      <c r="AC234" s="147"/>
      <c r="AD234" s="147"/>
      <c r="AE234" s="147"/>
      <c r="AF234" s="147"/>
      <c r="AG234" s="147" t="s">
        <v>228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54"/>
      <c r="B235" s="155"/>
      <c r="C235" s="181" t="s">
        <v>706</v>
      </c>
      <c r="D235" s="179"/>
      <c r="E235" s="180"/>
      <c r="F235" s="157"/>
      <c r="G235" s="157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47"/>
      <c r="Z235" s="147"/>
      <c r="AA235" s="147"/>
      <c r="AB235" s="147"/>
      <c r="AC235" s="147"/>
      <c r="AD235" s="147"/>
      <c r="AE235" s="147"/>
      <c r="AF235" s="147"/>
      <c r="AG235" s="147" t="s">
        <v>230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">
      <c r="A236" s="154"/>
      <c r="B236" s="155"/>
      <c r="C236" s="181" t="s">
        <v>780</v>
      </c>
      <c r="D236" s="179"/>
      <c r="E236" s="180"/>
      <c r="F236" s="157"/>
      <c r="G236" s="157"/>
      <c r="H236" s="157"/>
      <c r="I236" s="157"/>
      <c r="J236" s="157"/>
      <c r="K236" s="157"/>
      <c r="L236" s="157"/>
      <c r="M236" s="157"/>
      <c r="N236" s="156"/>
      <c r="O236" s="156"/>
      <c r="P236" s="156"/>
      <c r="Q236" s="156"/>
      <c r="R236" s="157"/>
      <c r="S236" s="157"/>
      <c r="T236" s="157"/>
      <c r="U236" s="157"/>
      <c r="V236" s="157"/>
      <c r="W236" s="157"/>
      <c r="X236" s="157"/>
      <c r="Y236" s="147"/>
      <c r="Z236" s="147"/>
      <c r="AA236" s="147"/>
      <c r="AB236" s="147"/>
      <c r="AC236" s="147"/>
      <c r="AD236" s="147"/>
      <c r="AE236" s="147"/>
      <c r="AF236" s="147"/>
      <c r="AG236" s="147" t="s">
        <v>230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54"/>
      <c r="B237" s="155"/>
      <c r="C237" s="181" t="s">
        <v>789</v>
      </c>
      <c r="D237" s="179"/>
      <c r="E237" s="180">
        <v>1015</v>
      </c>
      <c r="F237" s="157"/>
      <c r="G237" s="157"/>
      <c r="H237" s="157"/>
      <c r="I237" s="157"/>
      <c r="J237" s="157"/>
      <c r="K237" s="157"/>
      <c r="L237" s="157"/>
      <c r="M237" s="157"/>
      <c r="N237" s="156"/>
      <c r="O237" s="156"/>
      <c r="P237" s="156"/>
      <c r="Q237" s="156"/>
      <c r="R237" s="157"/>
      <c r="S237" s="157"/>
      <c r="T237" s="157"/>
      <c r="U237" s="157"/>
      <c r="V237" s="157"/>
      <c r="W237" s="157"/>
      <c r="X237" s="157"/>
      <c r="Y237" s="147"/>
      <c r="Z237" s="147"/>
      <c r="AA237" s="147"/>
      <c r="AB237" s="147"/>
      <c r="AC237" s="147"/>
      <c r="AD237" s="147"/>
      <c r="AE237" s="147"/>
      <c r="AF237" s="147"/>
      <c r="AG237" s="147" t="s">
        <v>230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54"/>
      <c r="B238" s="155"/>
      <c r="C238" s="241"/>
      <c r="D238" s="242"/>
      <c r="E238" s="242"/>
      <c r="F238" s="242"/>
      <c r="G238" s="242"/>
      <c r="H238" s="157"/>
      <c r="I238" s="157"/>
      <c r="J238" s="157"/>
      <c r="K238" s="157"/>
      <c r="L238" s="157"/>
      <c r="M238" s="157"/>
      <c r="N238" s="156"/>
      <c r="O238" s="156"/>
      <c r="P238" s="156"/>
      <c r="Q238" s="156"/>
      <c r="R238" s="157"/>
      <c r="S238" s="157"/>
      <c r="T238" s="157"/>
      <c r="U238" s="157"/>
      <c r="V238" s="157"/>
      <c r="W238" s="157"/>
      <c r="X238" s="157"/>
      <c r="Y238" s="147"/>
      <c r="Z238" s="147"/>
      <c r="AA238" s="147"/>
      <c r="AB238" s="147"/>
      <c r="AC238" s="147"/>
      <c r="AD238" s="147"/>
      <c r="AE238" s="147"/>
      <c r="AF238" s="147"/>
      <c r="AG238" s="147" t="s">
        <v>187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65">
        <v>43</v>
      </c>
      <c r="B239" s="166" t="s">
        <v>811</v>
      </c>
      <c r="C239" s="175" t="s">
        <v>812</v>
      </c>
      <c r="D239" s="167" t="s">
        <v>248</v>
      </c>
      <c r="E239" s="168">
        <v>1015</v>
      </c>
      <c r="F239" s="169"/>
      <c r="G239" s="170">
        <f>ROUND(E239*F239,2)</f>
        <v>0</v>
      </c>
      <c r="H239" s="169"/>
      <c r="I239" s="170">
        <f>ROUND(E239*H239,2)</f>
        <v>0</v>
      </c>
      <c r="J239" s="169"/>
      <c r="K239" s="170">
        <f>ROUND(E239*J239,2)</f>
        <v>0</v>
      </c>
      <c r="L239" s="170">
        <v>21</v>
      </c>
      <c r="M239" s="170">
        <f>G239*(1+L239/100)</f>
        <v>0</v>
      </c>
      <c r="N239" s="168">
        <v>1.2999999999999999E-4</v>
      </c>
      <c r="O239" s="168">
        <f>ROUND(E239*N239,2)</f>
        <v>0.13</v>
      </c>
      <c r="P239" s="168">
        <v>0</v>
      </c>
      <c r="Q239" s="168">
        <f>ROUND(E239*P239,2)</f>
        <v>0</v>
      </c>
      <c r="R239" s="170"/>
      <c r="S239" s="170" t="s">
        <v>181</v>
      </c>
      <c r="T239" s="171" t="s">
        <v>250</v>
      </c>
      <c r="U239" s="157">
        <v>0</v>
      </c>
      <c r="V239" s="157">
        <f>ROUND(E239*U239,2)</f>
        <v>0</v>
      </c>
      <c r="W239" s="157"/>
      <c r="X239" s="157" t="s">
        <v>306</v>
      </c>
      <c r="Y239" s="147"/>
      <c r="Z239" s="147"/>
      <c r="AA239" s="147"/>
      <c r="AB239" s="147"/>
      <c r="AC239" s="147"/>
      <c r="AD239" s="147"/>
      <c r="AE239" s="147"/>
      <c r="AF239" s="147"/>
      <c r="AG239" s="147" t="s">
        <v>307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54"/>
      <c r="B240" s="155"/>
      <c r="C240" s="239" t="s">
        <v>813</v>
      </c>
      <c r="D240" s="240"/>
      <c r="E240" s="240"/>
      <c r="F240" s="240"/>
      <c r="G240" s="240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47"/>
      <c r="Z240" s="147"/>
      <c r="AA240" s="147"/>
      <c r="AB240" s="147"/>
      <c r="AC240" s="147"/>
      <c r="AD240" s="147"/>
      <c r="AE240" s="147"/>
      <c r="AF240" s="147"/>
      <c r="AG240" s="147" t="s">
        <v>186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">
      <c r="A241" s="154"/>
      <c r="B241" s="155"/>
      <c r="C241" s="181" t="s">
        <v>706</v>
      </c>
      <c r="D241" s="179"/>
      <c r="E241" s="180"/>
      <c r="F241" s="157"/>
      <c r="G241" s="157"/>
      <c r="H241" s="157"/>
      <c r="I241" s="157"/>
      <c r="J241" s="157"/>
      <c r="K241" s="157"/>
      <c r="L241" s="157"/>
      <c r="M241" s="157"/>
      <c r="N241" s="156"/>
      <c r="O241" s="156"/>
      <c r="P241" s="156"/>
      <c r="Q241" s="156"/>
      <c r="R241" s="157"/>
      <c r="S241" s="157"/>
      <c r="T241" s="157"/>
      <c r="U241" s="157"/>
      <c r="V241" s="157"/>
      <c r="W241" s="157"/>
      <c r="X241" s="157"/>
      <c r="Y241" s="147"/>
      <c r="Z241" s="147"/>
      <c r="AA241" s="147"/>
      <c r="AB241" s="147"/>
      <c r="AC241" s="147"/>
      <c r="AD241" s="147"/>
      <c r="AE241" s="147"/>
      <c r="AF241" s="147"/>
      <c r="AG241" s="147" t="s">
        <v>230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">
      <c r="A242" s="154"/>
      <c r="B242" s="155"/>
      <c r="C242" s="181" t="s">
        <v>780</v>
      </c>
      <c r="D242" s="179"/>
      <c r="E242" s="180"/>
      <c r="F242" s="157"/>
      <c r="G242" s="157"/>
      <c r="H242" s="157"/>
      <c r="I242" s="157"/>
      <c r="J242" s="157"/>
      <c r="K242" s="157"/>
      <c r="L242" s="157"/>
      <c r="M242" s="157"/>
      <c r="N242" s="156"/>
      <c r="O242" s="156"/>
      <c r="P242" s="156"/>
      <c r="Q242" s="156"/>
      <c r="R242" s="157"/>
      <c r="S242" s="157"/>
      <c r="T242" s="157"/>
      <c r="U242" s="157"/>
      <c r="V242" s="157"/>
      <c r="W242" s="157"/>
      <c r="X242" s="157"/>
      <c r="Y242" s="147"/>
      <c r="Z242" s="147"/>
      <c r="AA242" s="147"/>
      <c r="AB242" s="147"/>
      <c r="AC242" s="147"/>
      <c r="AD242" s="147"/>
      <c r="AE242" s="147"/>
      <c r="AF242" s="147"/>
      <c r="AG242" s="147" t="s">
        <v>230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54"/>
      <c r="B243" s="155"/>
      <c r="C243" s="181" t="s">
        <v>789</v>
      </c>
      <c r="D243" s="179"/>
      <c r="E243" s="180">
        <v>1015</v>
      </c>
      <c r="F243" s="157"/>
      <c r="G243" s="157"/>
      <c r="H243" s="157"/>
      <c r="I243" s="157"/>
      <c r="J243" s="157"/>
      <c r="K243" s="157"/>
      <c r="L243" s="157"/>
      <c r="M243" s="157"/>
      <c r="N243" s="156"/>
      <c r="O243" s="156"/>
      <c r="P243" s="156"/>
      <c r="Q243" s="156"/>
      <c r="R243" s="157"/>
      <c r="S243" s="157"/>
      <c r="T243" s="157"/>
      <c r="U243" s="157"/>
      <c r="V243" s="157"/>
      <c r="W243" s="157"/>
      <c r="X243" s="157"/>
      <c r="Y243" s="147"/>
      <c r="Z243" s="147"/>
      <c r="AA243" s="147"/>
      <c r="AB243" s="147"/>
      <c r="AC243" s="147"/>
      <c r="AD243" s="147"/>
      <c r="AE243" s="147"/>
      <c r="AF243" s="147"/>
      <c r="AG243" s="147" t="s">
        <v>230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54"/>
      <c r="B244" s="155"/>
      <c r="C244" s="241"/>
      <c r="D244" s="242"/>
      <c r="E244" s="242"/>
      <c r="F244" s="242"/>
      <c r="G244" s="242"/>
      <c r="H244" s="157"/>
      <c r="I244" s="157"/>
      <c r="J244" s="157"/>
      <c r="K244" s="157"/>
      <c r="L244" s="157"/>
      <c r="M244" s="157"/>
      <c r="N244" s="156"/>
      <c r="O244" s="156"/>
      <c r="P244" s="156"/>
      <c r="Q244" s="156"/>
      <c r="R244" s="157"/>
      <c r="S244" s="157"/>
      <c r="T244" s="157"/>
      <c r="U244" s="157"/>
      <c r="V244" s="157"/>
      <c r="W244" s="157"/>
      <c r="X244" s="157"/>
      <c r="Y244" s="147"/>
      <c r="Z244" s="147"/>
      <c r="AA244" s="147"/>
      <c r="AB244" s="147"/>
      <c r="AC244" s="147"/>
      <c r="AD244" s="147"/>
      <c r="AE244" s="147"/>
      <c r="AF244" s="147"/>
      <c r="AG244" s="147" t="s">
        <v>187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65">
        <v>44</v>
      </c>
      <c r="B245" s="166" t="s">
        <v>814</v>
      </c>
      <c r="C245" s="175" t="s">
        <v>815</v>
      </c>
      <c r="D245" s="167" t="s">
        <v>816</v>
      </c>
      <c r="E245" s="168">
        <v>30.45</v>
      </c>
      <c r="F245" s="169"/>
      <c r="G245" s="170">
        <f>ROUND(E245*F245,2)</f>
        <v>0</v>
      </c>
      <c r="H245" s="169"/>
      <c r="I245" s="170">
        <f>ROUND(E245*H245,2)</f>
        <v>0</v>
      </c>
      <c r="J245" s="169"/>
      <c r="K245" s="170">
        <f>ROUND(E245*J245,2)</f>
        <v>0</v>
      </c>
      <c r="L245" s="170">
        <v>21</v>
      </c>
      <c r="M245" s="170">
        <f>G245*(1+L245/100)</f>
        <v>0</v>
      </c>
      <c r="N245" s="168">
        <v>1E-3</v>
      </c>
      <c r="O245" s="168">
        <f>ROUND(E245*N245,2)</f>
        <v>0.03</v>
      </c>
      <c r="P245" s="168">
        <v>0</v>
      </c>
      <c r="Q245" s="168">
        <f>ROUND(E245*P245,2)</f>
        <v>0</v>
      </c>
      <c r="R245" s="170" t="s">
        <v>424</v>
      </c>
      <c r="S245" s="170" t="s">
        <v>181</v>
      </c>
      <c r="T245" s="171" t="s">
        <v>250</v>
      </c>
      <c r="U245" s="157">
        <v>0</v>
      </c>
      <c r="V245" s="157">
        <f>ROUND(E245*U245,2)</f>
        <v>0</v>
      </c>
      <c r="W245" s="157"/>
      <c r="X245" s="157" t="s">
        <v>425</v>
      </c>
      <c r="Y245" s="147"/>
      <c r="Z245" s="147"/>
      <c r="AA245" s="147"/>
      <c r="AB245" s="147"/>
      <c r="AC245" s="147"/>
      <c r="AD245" s="147"/>
      <c r="AE245" s="147"/>
      <c r="AF245" s="147"/>
      <c r="AG245" s="147" t="s">
        <v>426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54"/>
      <c r="B246" s="155"/>
      <c r="C246" s="181" t="s">
        <v>706</v>
      </c>
      <c r="D246" s="179"/>
      <c r="E246" s="180"/>
      <c r="F246" s="157"/>
      <c r="G246" s="157"/>
      <c r="H246" s="157"/>
      <c r="I246" s="157"/>
      <c r="J246" s="157"/>
      <c r="K246" s="157"/>
      <c r="L246" s="157"/>
      <c r="M246" s="157"/>
      <c r="N246" s="156"/>
      <c r="O246" s="156"/>
      <c r="P246" s="156"/>
      <c r="Q246" s="156"/>
      <c r="R246" s="157"/>
      <c r="S246" s="157"/>
      <c r="T246" s="157"/>
      <c r="U246" s="157"/>
      <c r="V246" s="157"/>
      <c r="W246" s="157"/>
      <c r="X246" s="157"/>
      <c r="Y246" s="147"/>
      <c r="Z246" s="147"/>
      <c r="AA246" s="147"/>
      <c r="AB246" s="147"/>
      <c r="AC246" s="147"/>
      <c r="AD246" s="147"/>
      <c r="AE246" s="147"/>
      <c r="AF246" s="147"/>
      <c r="AG246" s="147" t="s">
        <v>230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">
      <c r="A247" s="154"/>
      <c r="B247" s="155"/>
      <c r="C247" s="181" t="s">
        <v>780</v>
      </c>
      <c r="D247" s="179"/>
      <c r="E247" s="180"/>
      <c r="F247" s="157"/>
      <c r="G247" s="157"/>
      <c r="H247" s="157"/>
      <c r="I247" s="157"/>
      <c r="J247" s="157"/>
      <c r="K247" s="157"/>
      <c r="L247" s="157"/>
      <c r="M247" s="157"/>
      <c r="N247" s="156"/>
      <c r="O247" s="156"/>
      <c r="P247" s="156"/>
      <c r="Q247" s="156"/>
      <c r="R247" s="157"/>
      <c r="S247" s="157"/>
      <c r="T247" s="157"/>
      <c r="U247" s="157"/>
      <c r="V247" s="157"/>
      <c r="W247" s="157"/>
      <c r="X247" s="157"/>
      <c r="Y247" s="147"/>
      <c r="Z247" s="147"/>
      <c r="AA247" s="147"/>
      <c r="AB247" s="147"/>
      <c r="AC247" s="147"/>
      <c r="AD247" s="147"/>
      <c r="AE247" s="147"/>
      <c r="AF247" s="147"/>
      <c r="AG247" s="147" t="s">
        <v>230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">
      <c r="A248" s="154"/>
      <c r="B248" s="155"/>
      <c r="C248" s="181" t="s">
        <v>817</v>
      </c>
      <c r="D248" s="179"/>
      <c r="E248" s="180">
        <v>30.45</v>
      </c>
      <c r="F248" s="157"/>
      <c r="G248" s="157"/>
      <c r="H248" s="157"/>
      <c r="I248" s="157"/>
      <c r="J248" s="157"/>
      <c r="K248" s="157"/>
      <c r="L248" s="157"/>
      <c r="M248" s="157"/>
      <c r="N248" s="156"/>
      <c r="O248" s="156"/>
      <c r="P248" s="156"/>
      <c r="Q248" s="156"/>
      <c r="R248" s="157"/>
      <c r="S248" s="157"/>
      <c r="T248" s="157"/>
      <c r="U248" s="157"/>
      <c r="V248" s="157"/>
      <c r="W248" s="157"/>
      <c r="X248" s="157"/>
      <c r="Y248" s="147"/>
      <c r="Z248" s="147"/>
      <c r="AA248" s="147"/>
      <c r="AB248" s="147"/>
      <c r="AC248" s="147"/>
      <c r="AD248" s="147"/>
      <c r="AE248" s="147"/>
      <c r="AF248" s="147"/>
      <c r="AG248" s="147" t="s">
        <v>230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54"/>
      <c r="B249" s="155"/>
      <c r="C249" s="241"/>
      <c r="D249" s="242"/>
      <c r="E249" s="242"/>
      <c r="F249" s="242"/>
      <c r="G249" s="242"/>
      <c r="H249" s="157"/>
      <c r="I249" s="157"/>
      <c r="J249" s="157"/>
      <c r="K249" s="157"/>
      <c r="L249" s="157"/>
      <c r="M249" s="157"/>
      <c r="N249" s="156"/>
      <c r="O249" s="156"/>
      <c r="P249" s="156"/>
      <c r="Q249" s="156"/>
      <c r="R249" s="157"/>
      <c r="S249" s="157"/>
      <c r="T249" s="157"/>
      <c r="U249" s="157"/>
      <c r="V249" s="157"/>
      <c r="W249" s="157"/>
      <c r="X249" s="157"/>
      <c r="Y249" s="147"/>
      <c r="Z249" s="147"/>
      <c r="AA249" s="147"/>
      <c r="AB249" s="147"/>
      <c r="AC249" s="147"/>
      <c r="AD249" s="147"/>
      <c r="AE249" s="147"/>
      <c r="AF249" s="147"/>
      <c r="AG249" s="147" t="s">
        <v>187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x14ac:dyDescent="0.2">
      <c r="A250" s="159" t="s">
        <v>176</v>
      </c>
      <c r="B250" s="160" t="s">
        <v>104</v>
      </c>
      <c r="C250" s="174" t="s">
        <v>105</v>
      </c>
      <c r="D250" s="161"/>
      <c r="E250" s="162"/>
      <c r="F250" s="163"/>
      <c r="G250" s="163">
        <f>SUMIF(AG251:AG255,"&lt;&gt;NOR",G251:G255)</f>
        <v>0</v>
      </c>
      <c r="H250" s="163"/>
      <c r="I250" s="163">
        <f>SUM(I251:I255)</f>
        <v>0</v>
      </c>
      <c r="J250" s="163"/>
      <c r="K250" s="163">
        <f>SUM(K251:K255)</f>
        <v>0</v>
      </c>
      <c r="L250" s="163"/>
      <c r="M250" s="163">
        <f>SUM(M251:M255)</f>
        <v>0</v>
      </c>
      <c r="N250" s="162"/>
      <c r="O250" s="162">
        <f>SUM(O251:O255)</f>
        <v>0.41</v>
      </c>
      <c r="P250" s="162"/>
      <c r="Q250" s="162">
        <f>SUM(Q251:Q255)</f>
        <v>0</v>
      </c>
      <c r="R250" s="163"/>
      <c r="S250" s="163"/>
      <c r="T250" s="164"/>
      <c r="U250" s="158"/>
      <c r="V250" s="158">
        <f>SUM(V251:V255)</f>
        <v>0.08</v>
      </c>
      <c r="W250" s="158"/>
      <c r="X250" s="158"/>
      <c r="AG250" t="s">
        <v>177</v>
      </c>
    </row>
    <row r="251" spans="1:60" outlineLevel="1" x14ac:dyDescent="0.2">
      <c r="A251" s="165">
        <v>45</v>
      </c>
      <c r="B251" s="166" t="s">
        <v>818</v>
      </c>
      <c r="C251" s="175" t="s">
        <v>819</v>
      </c>
      <c r="D251" s="167" t="s">
        <v>304</v>
      </c>
      <c r="E251" s="168">
        <v>0.16200000000000001</v>
      </c>
      <c r="F251" s="169"/>
      <c r="G251" s="170">
        <f>ROUND(E251*F251,2)</f>
        <v>0</v>
      </c>
      <c r="H251" s="169"/>
      <c r="I251" s="170">
        <f>ROUND(E251*H251,2)</f>
        <v>0</v>
      </c>
      <c r="J251" s="169"/>
      <c r="K251" s="170">
        <f>ROUND(E251*J251,2)</f>
        <v>0</v>
      </c>
      <c r="L251" s="170">
        <v>21</v>
      </c>
      <c r="M251" s="170">
        <f>G251*(1+L251/100)</f>
        <v>0</v>
      </c>
      <c r="N251" s="168">
        <v>2.5249999999999999</v>
      </c>
      <c r="O251" s="168">
        <f>ROUND(E251*N251,2)</f>
        <v>0.41</v>
      </c>
      <c r="P251" s="168">
        <v>0</v>
      </c>
      <c r="Q251" s="168">
        <f>ROUND(E251*P251,2)</f>
        <v>0</v>
      </c>
      <c r="R251" s="170" t="s">
        <v>628</v>
      </c>
      <c r="S251" s="170" t="s">
        <v>181</v>
      </c>
      <c r="T251" s="171" t="s">
        <v>250</v>
      </c>
      <c r="U251" s="157">
        <v>0.47699999999999998</v>
      </c>
      <c r="V251" s="157">
        <f>ROUND(E251*U251,2)</f>
        <v>0.08</v>
      </c>
      <c r="W251" s="157"/>
      <c r="X251" s="157" t="s">
        <v>227</v>
      </c>
      <c r="Y251" s="147"/>
      <c r="Z251" s="147"/>
      <c r="AA251" s="147"/>
      <c r="AB251" s="147"/>
      <c r="AC251" s="147"/>
      <c r="AD251" s="147"/>
      <c r="AE251" s="147"/>
      <c r="AF251" s="147"/>
      <c r="AG251" s="147" t="s">
        <v>228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54"/>
      <c r="B252" s="155"/>
      <c r="C252" s="181" t="s">
        <v>690</v>
      </c>
      <c r="D252" s="179"/>
      <c r="E252" s="180"/>
      <c r="F252" s="157"/>
      <c r="G252" s="157"/>
      <c r="H252" s="157"/>
      <c r="I252" s="157"/>
      <c r="J252" s="157"/>
      <c r="K252" s="157"/>
      <c r="L252" s="157"/>
      <c r="M252" s="157"/>
      <c r="N252" s="156"/>
      <c r="O252" s="156"/>
      <c r="P252" s="156"/>
      <c r="Q252" s="156"/>
      <c r="R252" s="157"/>
      <c r="S252" s="157"/>
      <c r="T252" s="157"/>
      <c r="U252" s="157"/>
      <c r="V252" s="157"/>
      <c r="W252" s="157"/>
      <c r="X252" s="157"/>
      <c r="Y252" s="147"/>
      <c r="Z252" s="147"/>
      <c r="AA252" s="147"/>
      <c r="AB252" s="147"/>
      <c r="AC252" s="147"/>
      <c r="AD252" s="147"/>
      <c r="AE252" s="147"/>
      <c r="AF252" s="147"/>
      <c r="AG252" s="147" t="s">
        <v>230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54"/>
      <c r="B253" s="155"/>
      <c r="C253" s="181" t="s">
        <v>820</v>
      </c>
      <c r="D253" s="179"/>
      <c r="E253" s="180"/>
      <c r="F253" s="157"/>
      <c r="G253" s="157"/>
      <c r="H253" s="157"/>
      <c r="I253" s="157"/>
      <c r="J253" s="157"/>
      <c r="K253" s="157"/>
      <c r="L253" s="157"/>
      <c r="M253" s="157"/>
      <c r="N253" s="156"/>
      <c r="O253" s="156"/>
      <c r="P253" s="156"/>
      <c r="Q253" s="156"/>
      <c r="R253" s="157"/>
      <c r="S253" s="157"/>
      <c r="T253" s="157"/>
      <c r="U253" s="157"/>
      <c r="V253" s="157"/>
      <c r="W253" s="157"/>
      <c r="X253" s="157"/>
      <c r="Y253" s="147"/>
      <c r="Z253" s="147"/>
      <c r="AA253" s="147"/>
      <c r="AB253" s="147"/>
      <c r="AC253" s="147"/>
      <c r="AD253" s="147"/>
      <c r="AE253" s="147"/>
      <c r="AF253" s="147"/>
      <c r="AG253" s="147" t="s">
        <v>230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54"/>
      <c r="B254" s="155"/>
      <c r="C254" s="181" t="s">
        <v>821</v>
      </c>
      <c r="D254" s="179"/>
      <c r="E254" s="180">
        <v>0.16200000000000001</v>
      </c>
      <c r="F254" s="157"/>
      <c r="G254" s="157"/>
      <c r="H254" s="157"/>
      <c r="I254" s="157"/>
      <c r="J254" s="157"/>
      <c r="K254" s="157"/>
      <c r="L254" s="157"/>
      <c r="M254" s="157"/>
      <c r="N254" s="156"/>
      <c r="O254" s="156"/>
      <c r="P254" s="156"/>
      <c r="Q254" s="156"/>
      <c r="R254" s="157"/>
      <c r="S254" s="157"/>
      <c r="T254" s="157"/>
      <c r="U254" s="157"/>
      <c r="V254" s="157"/>
      <c r="W254" s="157"/>
      <c r="X254" s="157"/>
      <c r="Y254" s="147"/>
      <c r="Z254" s="147"/>
      <c r="AA254" s="147"/>
      <c r="AB254" s="147"/>
      <c r="AC254" s="147"/>
      <c r="AD254" s="147"/>
      <c r="AE254" s="147"/>
      <c r="AF254" s="147"/>
      <c r="AG254" s="147" t="s">
        <v>230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">
      <c r="A255" s="154"/>
      <c r="B255" s="155"/>
      <c r="C255" s="241"/>
      <c r="D255" s="242"/>
      <c r="E255" s="242"/>
      <c r="F255" s="242"/>
      <c r="G255" s="242"/>
      <c r="H255" s="157"/>
      <c r="I255" s="157"/>
      <c r="J255" s="157"/>
      <c r="K255" s="157"/>
      <c r="L255" s="157"/>
      <c r="M255" s="157"/>
      <c r="N255" s="156"/>
      <c r="O255" s="156"/>
      <c r="P255" s="156"/>
      <c r="Q255" s="156"/>
      <c r="R255" s="157"/>
      <c r="S255" s="157"/>
      <c r="T255" s="157"/>
      <c r="U255" s="157"/>
      <c r="V255" s="157"/>
      <c r="W255" s="157"/>
      <c r="X255" s="157"/>
      <c r="Y255" s="147"/>
      <c r="Z255" s="147"/>
      <c r="AA255" s="147"/>
      <c r="AB255" s="147"/>
      <c r="AC255" s="147"/>
      <c r="AD255" s="147"/>
      <c r="AE255" s="147"/>
      <c r="AF255" s="147"/>
      <c r="AG255" s="147" t="s">
        <v>187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x14ac:dyDescent="0.2">
      <c r="A256" s="159" t="s">
        <v>176</v>
      </c>
      <c r="B256" s="160" t="s">
        <v>128</v>
      </c>
      <c r="C256" s="174" t="s">
        <v>129</v>
      </c>
      <c r="D256" s="161"/>
      <c r="E256" s="162"/>
      <c r="F256" s="163"/>
      <c r="G256" s="163">
        <f>SUMIF(AG257:AG285,"&lt;&gt;NOR",G257:G285)</f>
        <v>0</v>
      </c>
      <c r="H256" s="163"/>
      <c r="I256" s="163">
        <f>SUM(I257:I285)</f>
        <v>0</v>
      </c>
      <c r="J256" s="163"/>
      <c r="K256" s="163">
        <f>SUM(K257:K285)</f>
        <v>0</v>
      </c>
      <c r="L256" s="163"/>
      <c r="M256" s="163">
        <f>SUM(M257:M285)</f>
        <v>0</v>
      </c>
      <c r="N256" s="162"/>
      <c r="O256" s="162">
        <f>SUM(O257:O285)</f>
        <v>0.18</v>
      </c>
      <c r="P256" s="162"/>
      <c r="Q256" s="162">
        <f>SUM(Q257:Q285)</f>
        <v>0</v>
      </c>
      <c r="R256" s="163"/>
      <c r="S256" s="163"/>
      <c r="T256" s="164"/>
      <c r="U256" s="158"/>
      <c r="V256" s="158">
        <f>SUM(V257:V285)</f>
        <v>2.5</v>
      </c>
      <c r="W256" s="158"/>
      <c r="X256" s="158"/>
      <c r="AG256" t="s">
        <v>177</v>
      </c>
    </row>
    <row r="257" spans="1:60" ht="22.5" outlineLevel="1" x14ac:dyDescent="0.2">
      <c r="A257" s="165">
        <v>46</v>
      </c>
      <c r="B257" s="166" t="s">
        <v>822</v>
      </c>
      <c r="C257" s="175" t="s">
        <v>823</v>
      </c>
      <c r="D257" s="167" t="s">
        <v>336</v>
      </c>
      <c r="E257" s="168">
        <v>3</v>
      </c>
      <c r="F257" s="169"/>
      <c r="G257" s="170">
        <f>ROUND(E257*F257,2)</f>
        <v>0</v>
      </c>
      <c r="H257" s="169"/>
      <c r="I257" s="170">
        <f>ROUND(E257*H257,2)</f>
        <v>0</v>
      </c>
      <c r="J257" s="169"/>
      <c r="K257" s="170">
        <f>ROUND(E257*J257,2)</f>
        <v>0</v>
      </c>
      <c r="L257" s="170">
        <v>21</v>
      </c>
      <c r="M257" s="170">
        <f>G257*(1+L257/100)</f>
        <v>0</v>
      </c>
      <c r="N257" s="168">
        <v>7.0200000000000002E-3</v>
      </c>
      <c r="O257" s="168">
        <f>ROUND(E257*N257,2)</f>
        <v>0.02</v>
      </c>
      <c r="P257" s="168">
        <v>0</v>
      </c>
      <c r="Q257" s="168">
        <f>ROUND(E257*P257,2)</f>
        <v>0</v>
      </c>
      <c r="R257" s="170" t="s">
        <v>824</v>
      </c>
      <c r="S257" s="170" t="s">
        <v>181</v>
      </c>
      <c r="T257" s="171" t="s">
        <v>250</v>
      </c>
      <c r="U257" s="157">
        <v>0.52</v>
      </c>
      <c r="V257" s="157">
        <f>ROUND(E257*U257,2)</f>
        <v>1.56</v>
      </c>
      <c r="W257" s="157"/>
      <c r="X257" s="157" t="s">
        <v>227</v>
      </c>
      <c r="Y257" s="147"/>
      <c r="Z257" s="147"/>
      <c r="AA257" s="147"/>
      <c r="AB257" s="147"/>
      <c r="AC257" s="147"/>
      <c r="AD257" s="147"/>
      <c r="AE257" s="147"/>
      <c r="AF257" s="147"/>
      <c r="AG257" s="147" t="s">
        <v>228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">
      <c r="A258" s="154"/>
      <c r="B258" s="155"/>
      <c r="C258" s="252" t="s">
        <v>825</v>
      </c>
      <c r="D258" s="253"/>
      <c r="E258" s="253"/>
      <c r="F258" s="253"/>
      <c r="G258" s="253"/>
      <c r="H258" s="157"/>
      <c r="I258" s="157"/>
      <c r="J258" s="157"/>
      <c r="K258" s="157"/>
      <c r="L258" s="157"/>
      <c r="M258" s="157"/>
      <c r="N258" s="156"/>
      <c r="O258" s="156"/>
      <c r="P258" s="156"/>
      <c r="Q258" s="156"/>
      <c r="R258" s="157"/>
      <c r="S258" s="157"/>
      <c r="T258" s="157"/>
      <c r="U258" s="157"/>
      <c r="V258" s="157"/>
      <c r="W258" s="157"/>
      <c r="X258" s="157"/>
      <c r="Y258" s="147"/>
      <c r="Z258" s="147"/>
      <c r="AA258" s="147"/>
      <c r="AB258" s="147"/>
      <c r="AC258" s="147"/>
      <c r="AD258" s="147"/>
      <c r="AE258" s="147"/>
      <c r="AF258" s="147"/>
      <c r="AG258" s="147" t="s">
        <v>252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">
      <c r="A259" s="154"/>
      <c r="B259" s="155"/>
      <c r="C259" s="181" t="s">
        <v>690</v>
      </c>
      <c r="D259" s="179"/>
      <c r="E259" s="180"/>
      <c r="F259" s="157"/>
      <c r="G259" s="157"/>
      <c r="H259" s="157"/>
      <c r="I259" s="157"/>
      <c r="J259" s="157"/>
      <c r="K259" s="157"/>
      <c r="L259" s="157"/>
      <c r="M259" s="157"/>
      <c r="N259" s="156"/>
      <c r="O259" s="156"/>
      <c r="P259" s="156"/>
      <c r="Q259" s="156"/>
      <c r="R259" s="157"/>
      <c r="S259" s="157"/>
      <c r="T259" s="157"/>
      <c r="U259" s="157"/>
      <c r="V259" s="157"/>
      <c r="W259" s="157"/>
      <c r="X259" s="157"/>
      <c r="Y259" s="147"/>
      <c r="Z259" s="147"/>
      <c r="AA259" s="147"/>
      <c r="AB259" s="147"/>
      <c r="AC259" s="147"/>
      <c r="AD259" s="147"/>
      <c r="AE259" s="147"/>
      <c r="AF259" s="147"/>
      <c r="AG259" s="147" t="s">
        <v>230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">
      <c r="A260" s="154"/>
      <c r="B260" s="155"/>
      <c r="C260" s="181" t="s">
        <v>826</v>
      </c>
      <c r="D260" s="179"/>
      <c r="E260" s="180"/>
      <c r="F260" s="157"/>
      <c r="G260" s="157"/>
      <c r="H260" s="157"/>
      <c r="I260" s="157"/>
      <c r="J260" s="157"/>
      <c r="K260" s="157"/>
      <c r="L260" s="157"/>
      <c r="M260" s="157"/>
      <c r="N260" s="156"/>
      <c r="O260" s="156"/>
      <c r="P260" s="156"/>
      <c r="Q260" s="156"/>
      <c r="R260" s="157"/>
      <c r="S260" s="157"/>
      <c r="T260" s="157"/>
      <c r="U260" s="157"/>
      <c r="V260" s="157"/>
      <c r="W260" s="157"/>
      <c r="X260" s="157"/>
      <c r="Y260" s="147"/>
      <c r="Z260" s="147"/>
      <c r="AA260" s="147"/>
      <c r="AB260" s="147"/>
      <c r="AC260" s="147"/>
      <c r="AD260" s="147"/>
      <c r="AE260" s="147"/>
      <c r="AF260" s="147"/>
      <c r="AG260" s="147" t="s">
        <v>230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">
      <c r="A261" s="154"/>
      <c r="B261" s="155"/>
      <c r="C261" s="181" t="s">
        <v>827</v>
      </c>
      <c r="D261" s="179"/>
      <c r="E261" s="180">
        <v>3</v>
      </c>
      <c r="F261" s="157"/>
      <c r="G261" s="157"/>
      <c r="H261" s="157"/>
      <c r="I261" s="157"/>
      <c r="J261" s="157"/>
      <c r="K261" s="157"/>
      <c r="L261" s="157"/>
      <c r="M261" s="157"/>
      <c r="N261" s="156"/>
      <c r="O261" s="156"/>
      <c r="P261" s="156"/>
      <c r="Q261" s="156"/>
      <c r="R261" s="157"/>
      <c r="S261" s="157"/>
      <c r="T261" s="157"/>
      <c r="U261" s="157"/>
      <c r="V261" s="157"/>
      <c r="W261" s="157"/>
      <c r="X261" s="157"/>
      <c r="Y261" s="147"/>
      <c r="Z261" s="147"/>
      <c r="AA261" s="147"/>
      <c r="AB261" s="147"/>
      <c r="AC261" s="147"/>
      <c r="AD261" s="147"/>
      <c r="AE261" s="147"/>
      <c r="AF261" s="147"/>
      <c r="AG261" s="147" t="s">
        <v>230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">
      <c r="A262" s="154"/>
      <c r="B262" s="155"/>
      <c r="C262" s="241"/>
      <c r="D262" s="242"/>
      <c r="E262" s="242"/>
      <c r="F262" s="242"/>
      <c r="G262" s="242"/>
      <c r="H262" s="157"/>
      <c r="I262" s="157"/>
      <c r="J262" s="157"/>
      <c r="K262" s="157"/>
      <c r="L262" s="157"/>
      <c r="M262" s="157"/>
      <c r="N262" s="156"/>
      <c r="O262" s="156"/>
      <c r="P262" s="156"/>
      <c r="Q262" s="156"/>
      <c r="R262" s="157"/>
      <c r="S262" s="157"/>
      <c r="T262" s="157"/>
      <c r="U262" s="157"/>
      <c r="V262" s="157"/>
      <c r="W262" s="157"/>
      <c r="X262" s="157"/>
      <c r="Y262" s="147"/>
      <c r="Z262" s="147"/>
      <c r="AA262" s="147"/>
      <c r="AB262" s="147"/>
      <c r="AC262" s="147"/>
      <c r="AD262" s="147"/>
      <c r="AE262" s="147"/>
      <c r="AF262" s="147"/>
      <c r="AG262" s="147" t="s">
        <v>187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65">
        <v>47</v>
      </c>
      <c r="B263" s="166" t="s">
        <v>828</v>
      </c>
      <c r="C263" s="175" t="s">
        <v>829</v>
      </c>
      <c r="D263" s="167" t="s">
        <v>248</v>
      </c>
      <c r="E263" s="168">
        <v>15.428000000000001</v>
      </c>
      <c r="F263" s="169"/>
      <c r="G263" s="170">
        <f>ROUND(E263*F263,2)</f>
        <v>0</v>
      </c>
      <c r="H263" s="169"/>
      <c r="I263" s="170">
        <f>ROUND(E263*H263,2)</f>
        <v>0</v>
      </c>
      <c r="J263" s="169"/>
      <c r="K263" s="170">
        <f>ROUND(E263*J263,2)</f>
        <v>0</v>
      </c>
      <c r="L263" s="170">
        <v>21</v>
      </c>
      <c r="M263" s="170">
        <f>G263*(1+L263/100)</f>
        <v>0</v>
      </c>
      <c r="N263" s="168">
        <v>0</v>
      </c>
      <c r="O263" s="168">
        <f>ROUND(E263*N263,2)</f>
        <v>0</v>
      </c>
      <c r="P263" s="168">
        <v>0</v>
      </c>
      <c r="Q263" s="168">
        <f>ROUND(E263*P263,2)</f>
        <v>0</v>
      </c>
      <c r="R263" s="170"/>
      <c r="S263" s="170" t="s">
        <v>215</v>
      </c>
      <c r="T263" s="171" t="s">
        <v>182</v>
      </c>
      <c r="U263" s="157">
        <v>6.0999999999999999E-2</v>
      </c>
      <c r="V263" s="157">
        <f>ROUND(E263*U263,2)</f>
        <v>0.94</v>
      </c>
      <c r="W263" s="157"/>
      <c r="X263" s="157" t="s">
        <v>227</v>
      </c>
      <c r="Y263" s="147"/>
      <c r="Z263" s="147"/>
      <c r="AA263" s="147"/>
      <c r="AB263" s="147"/>
      <c r="AC263" s="147"/>
      <c r="AD263" s="147"/>
      <c r="AE263" s="147"/>
      <c r="AF263" s="147"/>
      <c r="AG263" s="147" t="s">
        <v>228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">
      <c r="A264" s="154"/>
      <c r="B264" s="155"/>
      <c r="C264" s="181" t="s">
        <v>690</v>
      </c>
      <c r="D264" s="179"/>
      <c r="E264" s="180"/>
      <c r="F264" s="157"/>
      <c r="G264" s="157"/>
      <c r="H264" s="157"/>
      <c r="I264" s="157"/>
      <c r="J264" s="157"/>
      <c r="K264" s="157"/>
      <c r="L264" s="157"/>
      <c r="M264" s="157"/>
      <c r="N264" s="156"/>
      <c r="O264" s="156"/>
      <c r="P264" s="156"/>
      <c r="Q264" s="156"/>
      <c r="R264" s="157"/>
      <c r="S264" s="157"/>
      <c r="T264" s="157"/>
      <c r="U264" s="157"/>
      <c r="V264" s="157"/>
      <c r="W264" s="157"/>
      <c r="X264" s="157"/>
      <c r="Y264" s="147"/>
      <c r="Z264" s="147"/>
      <c r="AA264" s="147"/>
      <c r="AB264" s="147"/>
      <c r="AC264" s="147"/>
      <c r="AD264" s="147"/>
      <c r="AE264" s="147"/>
      <c r="AF264" s="147"/>
      <c r="AG264" s="147" t="s">
        <v>230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">
      <c r="A265" s="154"/>
      <c r="B265" s="155"/>
      <c r="C265" s="181" t="s">
        <v>830</v>
      </c>
      <c r="D265" s="179"/>
      <c r="E265" s="180"/>
      <c r="F265" s="157"/>
      <c r="G265" s="157"/>
      <c r="H265" s="157"/>
      <c r="I265" s="157"/>
      <c r="J265" s="157"/>
      <c r="K265" s="157"/>
      <c r="L265" s="157"/>
      <c r="M265" s="157"/>
      <c r="N265" s="156"/>
      <c r="O265" s="156"/>
      <c r="P265" s="156"/>
      <c r="Q265" s="156"/>
      <c r="R265" s="157"/>
      <c r="S265" s="157"/>
      <c r="T265" s="157"/>
      <c r="U265" s="157"/>
      <c r="V265" s="157"/>
      <c r="W265" s="157"/>
      <c r="X265" s="157"/>
      <c r="Y265" s="147"/>
      <c r="Z265" s="147"/>
      <c r="AA265" s="147"/>
      <c r="AB265" s="147"/>
      <c r="AC265" s="147"/>
      <c r="AD265" s="147"/>
      <c r="AE265" s="147"/>
      <c r="AF265" s="147"/>
      <c r="AG265" s="147" t="s">
        <v>230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">
      <c r="A266" s="154"/>
      <c r="B266" s="155"/>
      <c r="C266" s="181" t="s">
        <v>831</v>
      </c>
      <c r="D266" s="179"/>
      <c r="E266" s="180">
        <v>4.0599999999999996</v>
      </c>
      <c r="F266" s="157"/>
      <c r="G266" s="157"/>
      <c r="H266" s="157"/>
      <c r="I266" s="157"/>
      <c r="J266" s="157"/>
      <c r="K266" s="157"/>
      <c r="L266" s="157"/>
      <c r="M266" s="157"/>
      <c r="N266" s="156"/>
      <c r="O266" s="156"/>
      <c r="P266" s="156"/>
      <c r="Q266" s="156"/>
      <c r="R266" s="157"/>
      <c r="S266" s="157"/>
      <c r="T266" s="157"/>
      <c r="U266" s="157"/>
      <c r="V266" s="157"/>
      <c r="W266" s="157"/>
      <c r="X266" s="157"/>
      <c r="Y266" s="147"/>
      <c r="Z266" s="147"/>
      <c r="AA266" s="147"/>
      <c r="AB266" s="147"/>
      <c r="AC266" s="147"/>
      <c r="AD266" s="147"/>
      <c r="AE266" s="147"/>
      <c r="AF266" s="147"/>
      <c r="AG266" s="147" t="s">
        <v>230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54"/>
      <c r="B267" s="155"/>
      <c r="C267" s="181" t="s">
        <v>832</v>
      </c>
      <c r="D267" s="179"/>
      <c r="E267" s="180"/>
      <c r="F267" s="157"/>
      <c r="G267" s="157"/>
      <c r="H267" s="157"/>
      <c r="I267" s="157"/>
      <c r="J267" s="157"/>
      <c r="K267" s="157"/>
      <c r="L267" s="157"/>
      <c r="M267" s="157"/>
      <c r="N267" s="156"/>
      <c r="O267" s="156"/>
      <c r="P267" s="156"/>
      <c r="Q267" s="156"/>
      <c r="R267" s="157"/>
      <c r="S267" s="157"/>
      <c r="T267" s="157"/>
      <c r="U267" s="157"/>
      <c r="V267" s="157"/>
      <c r="W267" s="157"/>
      <c r="X267" s="157"/>
      <c r="Y267" s="147"/>
      <c r="Z267" s="147"/>
      <c r="AA267" s="147"/>
      <c r="AB267" s="147"/>
      <c r="AC267" s="147"/>
      <c r="AD267" s="147"/>
      <c r="AE267" s="147"/>
      <c r="AF267" s="147"/>
      <c r="AG267" s="147" t="s">
        <v>230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">
      <c r="A268" s="154"/>
      <c r="B268" s="155"/>
      <c r="C268" s="181" t="s">
        <v>833</v>
      </c>
      <c r="D268" s="179"/>
      <c r="E268" s="180">
        <v>10.15</v>
      </c>
      <c r="F268" s="157"/>
      <c r="G268" s="157"/>
      <c r="H268" s="157"/>
      <c r="I268" s="157"/>
      <c r="J268" s="157"/>
      <c r="K268" s="157"/>
      <c r="L268" s="157"/>
      <c r="M268" s="157"/>
      <c r="N268" s="156"/>
      <c r="O268" s="156"/>
      <c r="P268" s="156"/>
      <c r="Q268" s="156"/>
      <c r="R268" s="157"/>
      <c r="S268" s="157"/>
      <c r="T268" s="157"/>
      <c r="U268" s="157"/>
      <c r="V268" s="157"/>
      <c r="W268" s="157"/>
      <c r="X268" s="157"/>
      <c r="Y268" s="147"/>
      <c r="Z268" s="147"/>
      <c r="AA268" s="147"/>
      <c r="AB268" s="147"/>
      <c r="AC268" s="147"/>
      <c r="AD268" s="147"/>
      <c r="AE268" s="147"/>
      <c r="AF268" s="147"/>
      <c r="AG268" s="147" t="s">
        <v>230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">
      <c r="A269" s="154"/>
      <c r="B269" s="155"/>
      <c r="C269" s="181" t="s">
        <v>834</v>
      </c>
      <c r="D269" s="179"/>
      <c r="E269" s="180"/>
      <c r="F269" s="157"/>
      <c r="G269" s="157"/>
      <c r="H269" s="157"/>
      <c r="I269" s="157"/>
      <c r="J269" s="157"/>
      <c r="K269" s="157"/>
      <c r="L269" s="157"/>
      <c r="M269" s="157"/>
      <c r="N269" s="156"/>
      <c r="O269" s="156"/>
      <c r="P269" s="156"/>
      <c r="Q269" s="156"/>
      <c r="R269" s="157"/>
      <c r="S269" s="157"/>
      <c r="T269" s="157"/>
      <c r="U269" s="157"/>
      <c r="V269" s="157"/>
      <c r="W269" s="157"/>
      <c r="X269" s="157"/>
      <c r="Y269" s="147"/>
      <c r="Z269" s="147"/>
      <c r="AA269" s="147"/>
      <c r="AB269" s="147"/>
      <c r="AC269" s="147"/>
      <c r="AD269" s="147"/>
      <c r="AE269" s="147"/>
      <c r="AF269" s="147"/>
      <c r="AG269" s="147" t="s">
        <v>230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">
      <c r="A270" s="154"/>
      <c r="B270" s="155"/>
      <c r="C270" s="181" t="s">
        <v>835</v>
      </c>
      <c r="D270" s="179"/>
      <c r="E270" s="180">
        <v>1.218</v>
      </c>
      <c r="F270" s="157"/>
      <c r="G270" s="157"/>
      <c r="H270" s="157"/>
      <c r="I270" s="157"/>
      <c r="J270" s="157"/>
      <c r="K270" s="157"/>
      <c r="L270" s="157"/>
      <c r="M270" s="157"/>
      <c r="N270" s="156"/>
      <c r="O270" s="156"/>
      <c r="P270" s="156"/>
      <c r="Q270" s="156"/>
      <c r="R270" s="157"/>
      <c r="S270" s="157"/>
      <c r="T270" s="157"/>
      <c r="U270" s="157"/>
      <c r="V270" s="157"/>
      <c r="W270" s="157"/>
      <c r="X270" s="157"/>
      <c r="Y270" s="147"/>
      <c r="Z270" s="147"/>
      <c r="AA270" s="147"/>
      <c r="AB270" s="147"/>
      <c r="AC270" s="147"/>
      <c r="AD270" s="147"/>
      <c r="AE270" s="147"/>
      <c r="AF270" s="147"/>
      <c r="AG270" s="147" t="s">
        <v>230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">
      <c r="A271" s="154"/>
      <c r="B271" s="155"/>
      <c r="C271" s="241"/>
      <c r="D271" s="242"/>
      <c r="E271" s="242"/>
      <c r="F271" s="242"/>
      <c r="G271" s="242"/>
      <c r="H271" s="157"/>
      <c r="I271" s="157"/>
      <c r="J271" s="157"/>
      <c r="K271" s="157"/>
      <c r="L271" s="157"/>
      <c r="M271" s="157"/>
      <c r="N271" s="156"/>
      <c r="O271" s="156"/>
      <c r="P271" s="156"/>
      <c r="Q271" s="156"/>
      <c r="R271" s="157"/>
      <c r="S271" s="157"/>
      <c r="T271" s="157"/>
      <c r="U271" s="157"/>
      <c r="V271" s="157"/>
      <c r="W271" s="157"/>
      <c r="X271" s="157"/>
      <c r="Y271" s="147"/>
      <c r="Z271" s="147"/>
      <c r="AA271" s="147"/>
      <c r="AB271" s="147"/>
      <c r="AC271" s="147"/>
      <c r="AD271" s="147"/>
      <c r="AE271" s="147"/>
      <c r="AF271" s="147"/>
      <c r="AG271" s="147" t="s">
        <v>187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">
      <c r="A272" s="165">
        <v>48</v>
      </c>
      <c r="B272" s="166" t="s">
        <v>836</v>
      </c>
      <c r="C272" s="175" t="s">
        <v>837</v>
      </c>
      <c r="D272" s="167" t="s">
        <v>248</v>
      </c>
      <c r="E272" s="168">
        <v>15.428000000000001</v>
      </c>
      <c r="F272" s="169"/>
      <c r="G272" s="170">
        <f>ROUND(E272*F272,2)</f>
        <v>0</v>
      </c>
      <c r="H272" s="169"/>
      <c r="I272" s="170">
        <f>ROUND(E272*H272,2)</f>
        <v>0</v>
      </c>
      <c r="J272" s="169"/>
      <c r="K272" s="170">
        <f>ROUND(E272*J272,2)</f>
        <v>0</v>
      </c>
      <c r="L272" s="170">
        <v>21</v>
      </c>
      <c r="M272" s="170">
        <f>G272*(1+L272/100)</f>
        <v>0</v>
      </c>
      <c r="N272" s="168">
        <v>0.01</v>
      </c>
      <c r="O272" s="168">
        <f>ROUND(E272*N272,2)</f>
        <v>0.15</v>
      </c>
      <c r="P272" s="168">
        <v>0</v>
      </c>
      <c r="Q272" s="168">
        <f>ROUND(E272*P272,2)</f>
        <v>0</v>
      </c>
      <c r="R272" s="170"/>
      <c r="S272" s="170" t="s">
        <v>215</v>
      </c>
      <c r="T272" s="171" t="s">
        <v>182</v>
      </c>
      <c r="U272" s="157">
        <v>0</v>
      </c>
      <c r="V272" s="157">
        <f>ROUND(E272*U272,2)</f>
        <v>0</v>
      </c>
      <c r="W272" s="157"/>
      <c r="X272" s="157" t="s">
        <v>425</v>
      </c>
      <c r="Y272" s="147"/>
      <c r="Z272" s="147"/>
      <c r="AA272" s="147"/>
      <c r="AB272" s="147"/>
      <c r="AC272" s="147"/>
      <c r="AD272" s="147"/>
      <c r="AE272" s="147"/>
      <c r="AF272" s="147"/>
      <c r="AG272" s="147" t="s">
        <v>426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">
      <c r="A273" s="154"/>
      <c r="B273" s="155"/>
      <c r="C273" s="181" t="s">
        <v>690</v>
      </c>
      <c r="D273" s="179"/>
      <c r="E273" s="180"/>
      <c r="F273" s="157"/>
      <c r="G273" s="157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47"/>
      <c r="Z273" s="147"/>
      <c r="AA273" s="147"/>
      <c r="AB273" s="147"/>
      <c r="AC273" s="147"/>
      <c r="AD273" s="147"/>
      <c r="AE273" s="147"/>
      <c r="AF273" s="147"/>
      <c r="AG273" s="147" t="s">
        <v>230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">
      <c r="A274" s="154"/>
      <c r="B274" s="155"/>
      <c r="C274" s="181" t="s">
        <v>830</v>
      </c>
      <c r="D274" s="179"/>
      <c r="E274" s="180"/>
      <c r="F274" s="157"/>
      <c r="G274" s="157"/>
      <c r="H274" s="157"/>
      <c r="I274" s="157"/>
      <c r="J274" s="157"/>
      <c r="K274" s="157"/>
      <c r="L274" s="157"/>
      <c r="M274" s="157"/>
      <c r="N274" s="156"/>
      <c r="O274" s="156"/>
      <c r="P274" s="156"/>
      <c r="Q274" s="156"/>
      <c r="R274" s="157"/>
      <c r="S274" s="157"/>
      <c r="T274" s="157"/>
      <c r="U274" s="157"/>
      <c r="V274" s="157"/>
      <c r="W274" s="157"/>
      <c r="X274" s="157"/>
      <c r="Y274" s="147"/>
      <c r="Z274" s="147"/>
      <c r="AA274" s="147"/>
      <c r="AB274" s="147"/>
      <c r="AC274" s="147"/>
      <c r="AD274" s="147"/>
      <c r="AE274" s="147"/>
      <c r="AF274" s="147"/>
      <c r="AG274" s="147" t="s">
        <v>230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">
      <c r="A275" s="154"/>
      <c r="B275" s="155"/>
      <c r="C275" s="181" t="s">
        <v>831</v>
      </c>
      <c r="D275" s="179"/>
      <c r="E275" s="180">
        <v>4.0599999999999996</v>
      </c>
      <c r="F275" s="157"/>
      <c r="G275" s="157"/>
      <c r="H275" s="157"/>
      <c r="I275" s="157"/>
      <c r="J275" s="157"/>
      <c r="K275" s="157"/>
      <c r="L275" s="157"/>
      <c r="M275" s="157"/>
      <c r="N275" s="156"/>
      <c r="O275" s="156"/>
      <c r="P275" s="156"/>
      <c r="Q275" s="156"/>
      <c r="R275" s="157"/>
      <c r="S275" s="157"/>
      <c r="T275" s="157"/>
      <c r="U275" s="157"/>
      <c r="V275" s="157"/>
      <c r="W275" s="157"/>
      <c r="X275" s="157"/>
      <c r="Y275" s="147"/>
      <c r="Z275" s="147"/>
      <c r="AA275" s="147"/>
      <c r="AB275" s="147"/>
      <c r="AC275" s="147"/>
      <c r="AD275" s="147"/>
      <c r="AE275" s="147"/>
      <c r="AF275" s="147"/>
      <c r="AG275" s="147" t="s">
        <v>230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">
      <c r="A276" s="154"/>
      <c r="B276" s="155"/>
      <c r="C276" s="181" t="s">
        <v>832</v>
      </c>
      <c r="D276" s="179"/>
      <c r="E276" s="180"/>
      <c r="F276" s="157"/>
      <c r="G276" s="157"/>
      <c r="H276" s="157"/>
      <c r="I276" s="157"/>
      <c r="J276" s="157"/>
      <c r="K276" s="157"/>
      <c r="L276" s="157"/>
      <c r="M276" s="157"/>
      <c r="N276" s="156"/>
      <c r="O276" s="156"/>
      <c r="P276" s="156"/>
      <c r="Q276" s="156"/>
      <c r="R276" s="157"/>
      <c r="S276" s="157"/>
      <c r="T276" s="157"/>
      <c r="U276" s="157"/>
      <c r="V276" s="157"/>
      <c r="W276" s="157"/>
      <c r="X276" s="157"/>
      <c r="Y276" s="147"/>
      <c r="Z276" s="147"/>
      <c r="AA276" s="147"/>
      <c r="AB276" s="147"/>
      <c r="AC276" s="147"/>
      <c r="AD276" s="147"/>
      <c r="AE276" s="147"/>
      <c r="AF276" s="147"/>
      <c r="AG276" s="147" t="s">
        <v>230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">
      <c r="A277" s="154"/>
      <c r="B277" s="155"/>
      <c r="C277" s="181" t="s">
        <v>833</v>
      </c>
      <c r="D277" s="179"/>
      <c r="E277" s="180">
        <v>10.15</v>
      </c>
      <c r="F277" s="157"/>
      <c r="G277" s="157"/>
      <c r="H277" s="157"/>
      <c r="I277" s="157"/>
      <c r="J277" s="157"/>
      <c r="K277" s="157"/>
      <c r="L277" s="157"/>
      <c r="M277" s="157"/>
      <c r="N277" s="156"/>
      <c r="O277" s="156"/>
      <c r="P277" s="156"/>
      <c r="Q277" s="156"/>
      <c r="R277" s="157"/>
      <c r="S277" s="157"/>
      <c r="T277" s="157"/>
      <c r="U277" s="157"/>
      <c r="V277" s="157"/>
      <c r="W277" s="157"/>
      <c r="X277" s="157"/>
      <c r="Y277" s="147"/>
      <c r="Z277" s="147"/>
      <c r="AA277" s="147"/>
      <c r="AB277" s="147"/>
      <c r="AC277" s="147"/>
      <c r="AD277" s="147"/>
      <c r="AE277" s="147"/>
      <c r="AF277" s="147"/>
      <c r="AG277" s="147" t="s">
        <v>230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">
      <c r="A278" s="154"/>
      <c r="B278" s="155"/>
      <c r="C278" s="181" t="s">
        <v>834</v>
      </c>
      <c r="D278" s="179"/>
      <c r="E278" s="180"/>
      <c r="F278" s="157"/>
      <c r="G278" s="157"/>
      <c r="H278" s="157"/>
      <c r="I278" s="157"/>
      <c r="J278" s="157"/>
      <c r="K278" s="157"/>
      <c r="L278" s="157"/>
      <c r="M278" s="157"/>
      <c r="N278" s="156"/>
      <c r="O278" s="156"/>
      <c r="P278" s="156"/>
      <c r="Q278" s="156"/>
      <c r="R278" s="157"/>
      <c r="S278" s="157"/>
      <c r="T278" s="157"/>
      <c r="U278" s="157"/>
      <c r="V278" s="157"/>
      <c r="W278" s="157"/>
      <c r="X278" s="157"/>
      <c r="Y278" s="147"/>
      <c r="Z278" s="147"/>
      <c r="AA278" s="147"/>
      <c r="AB278" s="147"/>
      <c r="AC278" s="147"/>
      <c r="AD278" s="147"/>
      <c r="AE278" s="147"/>
      <c r="AF278" s="147"/>
      <c r="AG278" s="147" t="s">
        <v>230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">
      <c r="A279" s="154"/>
      <c r="B279" s="155"/>
      <c r="C279" s="181" t="s">
        <v>835</v>
      </c>
      <c r="D279" s="179"/>
      <c r="E279" s="180">
        <v>1.218</v>
      </c>
      <c r="F279" s="157"/>
      <c r="G279" s="157"/>
      <c r="H279" s="157"/>
      <c r="I279" s="157"/>
      <c r="J279" s="157"/>
      <c r="K279" s="157"/>
      <c r="L279" s="157"/>
      <c r="M279" s="157"/>
      <c r="N279" s="156"/>
      <c r="O279" s="156"/>
      <c r="P279" s="156"/>
      <c r="Q279" s="156"/>
      <c r="R279" s="157"/>
      <c r="S279" s="157"/>
      <c r="T279" s="157"/>
      <c r="U279" s="157"/>
      <c r="V279" s="157"/>
      <c r="W279" s="157"/>
      <c r="X279" s="157"/>
      <c r="Y279" s="147"/>
      <c r="Z279" s="147"/>
      <c r="AA279" s="147"/>
      <c r="AB279" s="147"/>
      <c r="AC279" s="147"/>
      <c r="AD279" s="147"/>
      <c r="AE279" s="147"/>
      <c r="AF279" s="147"/>
      <c r="AG279" s="147" t="s">
        <v>230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2">
      <c r="A280" s="154"/>
      <c r="B280" s="155"/>
      <c r="C280" s="241"/>
      <c r="D280" s="242"/>
      <c r="E280" s="242"/>
      <c r="F280" s="242"/>
      <c r="G280" s="242"/>
      <c r="H280" s="157"/>
      <c r="I280" s="157"/>
      <c r="J280" s="157"/>
      <c r="K280" s="157"/>
      <c r="L280" s="157"/>
      <c r="M280" s="157"/>
      <c r="N280" s="156"/>
      <c r="O280" s="156"/>
      <c r="P280" s="156"/>
      <c r="Q280" s="156"/>
      <c r="R280" s="157"/>
      <c r="S280" s="157"/>
      <c r="T280" s="157"/>
      <c r="U280" s="157"/>
      <c r="V280" s="157"/>
      <c r="W280" s="157"/>
      <c r="X280" s="157"/>
      <c r="Y280" s="147"/>
      <c r="Z280" s="147"/>
      <c r="AA280" s="147"/>
      <c r="AB280" s="147"/>
      <c r="AC280" s="147"/>
      <c r="AD280" s="147"/>
      <c r="AE280" s="147"/>
      <c r="AF280" s="147"/>
      <c r="AG280" s="147" t="s">
        <v>187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">
      <c r="A281" s="165">
        <v>49</v>
      </c>
      <c r="B281" s="166" t="s">
        <v>838</v>
      </c>
      <c r="C281" s="175" t="s">
        <v>839</v>
      </c>
      <c r="D281" s="167" t="s">
        <v>336</v>
      </c>
      <c r="E281" s="168">
        <v>3</v>
      </c>
      <c r="F281" s="169"/>
      <c r="G281" s="170">
        <f>ROUND(E281*F281,2)</f>
        <v>0</v>
      </c>
      <c r="H281" s="169"/>
      <c r="I281" s="170">
        <f>ROUND(E281*H281,2)</f>
        <v>0</v>
      </c>
      <c r="J281" s="169"/>
      <c r="K281" s="170">
        <f>ROUND(E281*J281,2)</f>
        <v>0</v>
      </c>
      <c r="L281" s="170">
        <v>21</v>
      </c>
      <c r="M281" s="170">
        <f>G281*(1+L281/100)</f>
        <v>0</v>
      </c>
      <c r="N281" s="168">
        <v>2.8999999999999998E-3</v>
      </c>
      <c r="O281" s="168">
        <f>ROUND(E281*N281,2)</f>
        <v>0.01</v>
      </c>
      <c r="P281" s="168">
        <v>0</v>
      </c>
      <c r="Q281" s="168">
        <f>ROUND(E281*P281,2)</f>
        <v>0</v>
      </c>
      <c r="R281" s="170"/>
      <c r="S281" s="170" t="s">
        <v>215</v>
      </c>
      <c r="T281" s="171" t="s">
        <v>250</v>
      </c>
      <c r="U281" s="157">
        <v>0</v>
      </c>
      <c r="V281" s="157">
        <f>ROUND(E281*U281,2)</f>
        <v>0</v>
      </c>
      <c r="W281" s="157"/>
      <c r="X281" s="157" t="s">
        <v>425</v>
      </c>
      <c r="Y281" s="147"/>
      <c r="Z281" s="147"/>
      <c r="AA281" s="147"/>
      <c r="AB281" s="147"/>
      <c r="AC281" s="147"/>
      <c r="AD281" s="147"/>
      <c r="AE281" s="147"/>
      <c r="AF281" s="147"/>
      <c r="AG281" s="147" t="s">
        <v>426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">
      <c r="A282" s="154"/>
      <c r="B282" s="155"/>
      <c r="C282" s="181" t="s">
        <v>690</v>
      </c>
      <c r="D282" s="179"/>
      <c r="E282" s="180"/>
      <c r="F282" s="157"/>
      <c r="G282" s="157"/>
      <c r="H282" s="157"/>
      <c r="I282" s="157"/>
      <c r="J282" s="157"/>
      <c r="K282" s="157"/>
      <c r="L282" s="157"/>
      <c r="M282" s="157"/>
      <c r="N282" s="156"/>
      <c r="O282" s="156"/>
      <c r="P282" s="156"/>
      <c r="Q282" s="156"/>
      <c r="R282" s="157"/>
      <c r="S282" s="157"/>
      <c r="T282" s="157"/>
      <c r="U282" s="157"/>
      <c r="V282" s="157"/>
      <c r="W282" s="157"/>
      <c r="X282" s="157"/>
      <c r="Y282" s="147"/>
      <c r="Z282" s="147"/>
      <c r="AA282" s="147"/>
      <c r="AB282" s="147"/>
      <c r="AC282" s="147"/>
      <c r="AD282" s="147"/>
      <c r="AE282" s="147"/>
      <c r="AF282" s="147"/>
      <c r="AG282" s="147" t="s">
        <v>230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">
      <c r="A283" s="154"/>
      <c r="B283" s="155"/>
      <c r="C283" s="181" t="s">
        <v>826</v>
      </c>
      <c r="D283" s="179"/>
      <c r="E283" s="180"/>
      <c r="F283" s="157"/>
      <c r="G283" s="157"/>
      <c r="H283" s="157"/>
      <c r="I283" s="157"/>
      <c r="J283" s="157"/>
      <c r="K283" s="157"/>
      <c r="L283" s="157"/>
      <c r="M283" s="157"/>
      <c r="N283" s="156"/>
      <c r="O283" s="156"/>
      <c r="P283" s="156"/>
      <c r="Q283" s="156"/>
      <c r="R283" s="157"/>
      <c r="S283" s="157"/>
      <c r="T283" s="157"/>
      <c r="U283" s="157"/>
      <c r="V283" s="157"/>
      <c r="W283" s="157"/>
      <c r="X283" s="157"/>
      <c r="Y283" s="147"/>
      <c r="Z283" s="147"/>
      <c r="AA283" s="147"/>
      <c r="AB283" s="147"/>
      <c r="AC283" s="147"/>
      <c r="AD283" s="147"/>
      <c r="AE283" s="147"/>
      <c r="AF283" s="147"/>
      <c r="AG283" s="147" t="s">
        <v>230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">
      <c r="A284" s="154"/>
      <c r="B284" s="155"/>
      <c r="C284" s="181" t="s">
        <v>827</v>
      </c>
      <c r="D284" s="179"/>
      <c r="E284" s="180">
        <v>3</v>
      </c>
      <c r="F284" s="157"/>
      <c r="G284" s="157"/>
      <c r="H284" s="157"/>
      <c r="I284" s="157"/>
      <c r="J284" s="157"/>
      <c r="K284" s="157"/>
      <c r="L284" s="157"/>
      <c r="M284" s="157"/>
      <c r="N284" s="156"/>
      <c r="O284" s="156"/>
      <c r="P284" s="156"/>
      <c r="Q284" s="156"/>
      <c r="R284" s="157"/>
      <c r="S284" s="157"/>
      <c r="T284" s="157"/>
      <c r="U284" s="157"/>
      <c r="V284" s="157"/>
      <c r="W284" s="157"/>
      <c r="X284" s="157"/>
      <c r="Y284" s="147"/>
      <c r="Z284" s="147"/>
      <c r="AA284" s="147"/>
      <c r="AB284" s="147"/>
      <c r="AC284" s="147"/>
      <c r="AD284" s="147"/>
      <c r="AE284" s="147"/>
      <c r="AF284" s="147"/>
      <c r="AG284" s="147" t="s">
        <v>230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">
      <c r="A285" s="154"/>
      <c r="B285" s="155"/>
      <c r="C285" s="241"/>
      <c r="D285" s="242"/>
      <c r="E285" s="242"/>
      <c r="F285" s="242"/>
      <c r="G285" s="242"/>
      <c r="H285" s="157"/>
      <c r="I285" s="157"/>
      <c r="J285" s="157"/>
      <c r="K285" s="157"/>
      <c r="L285" s="157"/>
      <c r="M285" s="157"/>
      <c r="N285" s="156"/>
      <c r="O285" s="156"/>
      <c r="P285" s="156"/>
      <c r="Q285" s="156"/>
      <c r="R285" s="157"/>
      <c r="S285" s="157"/>
      <c r="T285" s="157"/>
      <c r="U285" s="157"/>
      <c r="V285" s="157"/>
      <c r="W285" s="157"/>
      <c r="X285" s="157"/>
      <c r="Y285" s="147"/>
      <c r="Z285" s="147"/>
      <c r="AA285" s="147"/>
      <c r="AB285" s="147"/>
      <c r="AC285" s="147"/>
      <c r="AD285" s="147"/>
      <c r="AE285" s="147"/>
      <c r="AF285" s="147"/>
      <c r="AG285" s="147" t="s">
        <v>187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x14ac:dyDescent="0.2">
      <c r="A286" s="159" t="s">
        <v>176</v>
      </c>
      <c r="B286" s="160" t="s">
        <v>132</v>
      </c>
      <c r="C286" s="174" t="s">
        <v>133</v>
      </c>
      <c r="D286" s="161"/>
      <c r="E286" s="162"/>
      <c r="F286" s="163"/>
      <c r="G286" s="163">
        <f>SUMIF(AG287:AG291,"&lt;&gt;NOR",G287:G291)</f>
        <v>0</v>
      </c>
      <c r="H286" s="163"/>
      <c r="I286" s="163">
        <f>SUM(I287:I291)</f>
        <v>0</v>
      </c>
      <c r="J286" s="163"/>
      <c r="K286" s="163">
        <f>SUM(K287:K291)</f>
        <v>0</v>
      </c>
      <c r="L286" s="163"/>
      <c r="M286" s="163">
        <f>SUM(M287:M291)</f>
        <v>0</v>
      </c>
      <c r="N286" s="162"/>
      <c r="O286" s="162">
        <f>SUM(O287:O291)</f>
        <v>0</v>
      </c>
      <c r="P286" s="162"/>
      <c r="Q286" s="162">
        <f>SUM(Q287:Q291)</f>
        <v>0</v>
      </c>
      <c r="R286" s="163"/>
      <c r="S286" s="163"/>
      <c r="T286" s="164"/>
      <c r="U286" s="158"/>
      <c r="V286" s="158">
        <f>SUM(V287:V291)</f>
        <v>1.1399999999999999</v>
      </c>
      <c r="W286" s="158"/>
      <c r="X286" s="158"/>
      <c r="AG286" t="s">
        <v>177</v>
      </c>
    </row>
    <row r="287" spans="1:60" outlineLevel="1" x14ac:dyDescent="0.2">
      <c r="A287" s="165">
        <v>50</v>
      </c>
      <c r="B287" s="166" t="s">
        <v>683</v>
      </c>
      <c r="C287" s="175" t="s">
        <v>684</v>
      </c>
      <c r="D287" s="167" t="s">
        <v>354</v>
      </c>
      <c r="E287" s="168">
        <v>11.414999999999999</v>
      </c>
      <c r="F287" s="169"/>
      <c r="G287" s="170">
        <f>ROUND(E287*F287,2)</f>
        <v>0</v>
      </c>
      <c r="H287" s="169"/>
      <c r="I287" s="170">
        <f>ROUND(E287*H287,2)</f>
        <v>0</v>
      </c>
      <c r="J287" s="169"/>
      <c r="K287" s="170">
        <f>ROUND(E287*J287,2)</f>
        <v>0</v>
      </c>
      <c r="L287" s="170">
        <v>21</v>
      </c>
      <c r="M287" s="170">
        <f>G287*(1+L287/100)</f>
        <v>0</v>
      </c>
      <c r="N287" s="168">
        <v>0</v>
      </c>
      <c r="O287" s="168">
        <f>ROUND(E287*N287,2)</f>
        <v>0</v>
      </c>
      <c r="P287" s="168">
        <v>0</v>
      </c>
      <c r="Q287" s="168">
        <f>ROUND(E287*P287,2)</f>
        <v>0</v>
      </c>
      <c r="R287" s="170"/>
      <c r="S287" s="170" t="s">
        <v>215</v>
      </c>
      <c r="T287" s="171" t="s">
        <v>182</v>
      </c>
      <c r="U287" s="157">
        <v>0.1</v>
      </c>
      <c r="V287" s="157">
        <f>ROUND(E287*U287,2)</f>
        <v>1.1399999999999999</v>
      </c>
      <c r="W287" s="157"/>
      <c r="X287" s="157" t="s">
        <v>355</v>
      </c>
      <c r="Y287" s="147"/>
      <c r="Z287" s="147"/>
      <c r="AA287" s="147"/>
      <c r="AB287" s="147"/>
      <c r="AC287" s="147"/>
      <c r="AD287" s="147"/>
      <c r="AE287" s="147"/>
      <c r="AF287" s="147"/>
      <c r="AG287" s="147" t="s">
        <v>356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2">
      <c r="A288" s="154"/>
      <c r="B288" s="155"/>
      <c r="C288" s="181" t="s">
        <v>357</v>
      </c>
      <c r="D288" s="179"/>
      <c r="E288" s="180"/>
      <c r="F288" s="157"/>
      <c r="G288" s="157"/>
      <c r="H288" s="157"/>
      <c r="I288" s="157"/>
      <c r="J288" s="157"/>
      <c r="K288" s="157"/>
      <c r="L288" s="157"/>
      <c r="M288" s="157"/>
      <c r="N288" s="156"/>
      <c r="O288" s="156"/>
      <c r="P288" s="156"/>
      <c r="Q288" s="156"/>
      <c r="R288" s="157"/>
      <c r="S288" s="157"/>
      <c r="T288" s="157"/>
      <c r="U288" s="157"/>
      <c r="V288" s="157"/>
      <c r="W288" s="157"/>
      <c r="X288" s="157"/>
      <c r="Y288" s="147"/>
      <c r="Z288" s="147"/>
      <c r="AA288" s="147"/>
      <c r="AB288" s="147"/>
      <c r="AC288" s="147"/>
      <c r="AD288" s="147"/>
      <c r="AE288" s="147"/>
      <c r="AF288" s="147"/>
      <c r="AG288" s="147" t="s">
        <v>230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">
      <c r="A289" s="154"/>
      <c r="B289" s="155"/>
      <c r="C289" s="181" t="s">
        <v>840</v>
      </c>
      <c r="D289" s="179"/>
      <c r="E289" s="180"/>
      <c r="F289" s="157"/>
      <c r="G289" s="157"/>
      <c r="H289" s="157"/>
      <c r="I289" s="157"/>
      <c r="J289" s="157"/>
      <c r="K289" s="157"/>
      <c r="L289" s="157"/>
      <c r="M289" s="157"/>
      <c r="N289" s="156"/>
      <c r="O289" s="156"/>
      <c r="P289" s="156"/>
      <c r="Q289" s="156"/>
      <c r="R289" s="157"/>
      <c r="S289" s="157"/>
      <c r="T289" s="157"/>
      <c r="U289" s="157"/>
      <c r="V289" s="157"/>
      <c r="W289" s="157"/>
      <c r="X289" s="157"/>
      <c r="Y289" s="147"/>
      <c r="Z289" s="147"/>
      <c r="AA289" s="147"/>
      <c r="AB289" s="147"/>
      <c r="AC289" s="147"/>
      <c r="AD289" s="147"/>
      <c r="AE289" s="147"/>
      <c r="AF289" s="147"/>
      <c r="AG289" s="147" t="s">
        <v>230</v>
      </c>
      <c r="AH289" s="147">
        <v>0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">
      <c r="A290" s="154"/>
      <c r="B290" s="155"/>
      <c r="C290" s="181" t="s">
        <v>841</v>
      </c>
      <c r="D290" s="179"/>
      <c r="E290" s="180">
        <v>11.414999999999999</v>
      </c>
      <c r="F290" s="157"/>
      <c r="G290" s="157"/>
      <c r="H290" s="157"/>
      <c r="I290" s="157"/>
      <c r="J290" s="157"/>
      <c r="K290" s="157"/>
      <c r="L290" s="157"/>
      <c r="M290" s="157"/>
      <c r="N290" s="156"/>
      <c r="O290" s="156"/>
      <c r="P290" s="156"/>
      <c r="Q290" s="156"/>
      <c r="R290" s="157"/>
      <c r="S290" s="157"/>
      <c r="T290" s="157"/>
      <c r="U290" s="157"/>
      <c r="V290" s="157"/>
      <c r="W290" s="157"/>
      <c r="X290" s="157"/>
      <c r="Y290" s="147"/>
      <c r="Z290" s="147"/>
      <c r="AA290" s="147"/>
      <c r="AB290" s="147"/>
      <c r="AC290" s="147"/>
      <c r="AD290" s="147"/>
      <c r="AE290" s="147"/>
      <c r="AF290" s="147"/>
      <c r="AG290" s="147" t="s">
        <v>230</v>
      </c>
      <c r="AH290" s="147">
        <v>0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">
      <c r="A291" s="154"/>
      <c r="B291" s="155"/>
      <c r="C291" s="241"/>
      <c r="D291" s="242"/>
      <c r="E291" s="242"/>
      <c r="F291" s="242"/>
      <c r="G291" s="242"/>
      <c r="H291" s="157"/>
      <c r="I291" s="157"/>
      <c r="J291" s="157"/>
      <c r="K291" s="157"/>
      <c r="L291" s="157"/>
      <c r="M291" s="157"/>
      <c r="N291" s="156"/>
      <c r="O291" s="156"/>
      <c r="P291" s="156"/>
      <c r="Q291" s="156"/>
      <c r="R291" s="157"/>
      <c r="S291" s="157"/>
      <c r="T291" s="157"/>
      <c r="U291" s="157"/>
      <c r="V291" s="157"/>
      <c r="W291" s="157"/>
      <c r="X291" s="157"/>
      <c r="Y291" s="147"/>
      <c r="Z291" s="147"/>
      <c r="AA291" s="147"/>
      <c r="AB291" s="147"/>
      <c r="AC291" s="147"/>
      <c r="AD291" s="147"/>
      <c r="AE291" s="147"/>
      <c r="AF291" s="147"/>
      <c r="AG291" s="147" t="s">
        <v>187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x14ac:dyDescent="0.2">
      <c r="A292" s="3"/>
      <c r="B292" s="4"/>
      <c r="C292" s="176"/>
      <c r="D292" s="6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AE292">
        <v>15</v>
      </c>
      <c r="AF292">
        <v>21</v>
      </c>
      <c r="AG292" t="s">
        <v>163</v>
      </c>
    </row>
    <row r="293" spans="1:60" x14ac:dyDescent="0.2">
      <c r="A293" s="150"/>
      <c r="B293" s="151" t="s">
        <v>29</v>
      </c>
      <c r="C293" s="177"/>
      <c r="D293" s="152"/>
      <c r="E293" s="153"/>
      <c r="F293" s="153"/>
      <c r="G293" s="173">
        <f>G8+G27+G75+G162+G250+G256+G286</f>
        <v>0</v>
      </c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AE293">
        <f>SUMIF(L7:L291,AE292,G7:G291)</f>
        <v>0</v>
      </c>
      <c r="AF293">
        <f>SUMIF(L7:L291,AF292,G7:G291)</f>
        <v>0</v>
      </c>
      <c r="AG293" t="s">
        <v>223</v>
      </c>
    </row>
    <row r="294" spans="1:60" x14ac:dyDescent="0.2">
      <c r="C294" s="178"/>
      <c r="D294" s="10"/>
      <c r="AG294" t="s">
        <v>224</v>
      </c>
    </row>
    <row r="295" spans="1:60" x14ac:dyDescent="0.2">
      <c r="D295" s="10"/>
    </row>
    <row r="296" spans="1:60" x14ac:dyDescent="0.2">
      <c r="D296" s="10"/>
    </row>
    <row r="297" spans="1:60" x14ac:dyDescent="0.2">
      <c r="D297" s="10"/>
    </row>
    <row r="298" spans="1:60" x14ac:dyDescent="0.2">
      <c r="D298" s="10"/>
    </row>
    <row r="299" spans="1:60" x14ac:dyDescent="0.2">
      <c r="D299" s="10"/>
    </row>
    <row r="300" spans="1:60" x14ac:dyDescent="0.2">
      <c r="D300" s="10"/>
    </row>
    <row r="301" spans="1:60" x14ac:dyDescent="0.2">
      <c r="D301" s="10"/>
    </row>
    <row r="302" spans="1:60" x14ac:dyDescent="0.2">
      <c r="D302" s="10"/>
    </row>
    <row r="303" spans="1:60" x14ac:dyDescent="0.2">
      <c r="D303" s="10"/>
    </row>
    <row r="304" spans="1:60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998" sheet="1"/>
  <mergeCells count="81">
    <mergeCell ref="C47:G47"/>
    <mergeCell ref="A1:G1"/>
    <mergeCell ref="C2:G2"/>
    <mergeCell ref="C3:G3"/>
    <mergeCell ref="C4:G4"/>
    <mergeCell ref="C26:G26"/>
    <mergeCell ref="C29:G29"/>
    <mergeCell ref="C33:G33"/>
    <mergeCell ref="C35:G35"/>
    <mergeCell ref="C39:G39"/>
    <mergeCell ref="C41:G41"/>
    <mergeCell ref="C45:G45"/>
    <mergeCell ref="C82:G82"/>
    <mergeCell ref="C48:G48"/>
    <mergeCell ref="C51:G51"/>
    <mergeCell ref="C53:G53"/>
    <mergeCell ref="C54:G54"/>
    <mergeCell ref="C57:G57"/>
    <mergeCell ref="C63:G63"/>
    <mergeCell ref="C68:G68"/>
    <mergeCell ref="C70:G70"/>
    <mergeCell ref="C71:G71"/>
    <mergeCell ref="C74:G74"/>
    <mergeCell ref="C80:G80"/>
    <mergeCell ref="C117:G117"/>
    <mergeCell ref="C85:G85"/>
    <mergeCell ref="C87:G87"/>
    <mergeCell ref="C90:G90"/>
    <mergeCell ref="C92:G92"/>
    <mergeCell ref="C95:G95"/>
    <mergeCell ref="C97:G97"/>
    <mergeCell ref="C100:G100"/>
    <mergeCell ref="C102:G102"/>
    <mergeCell ref="C105:G105"/>
    <mergeCell ref="C109:G109"/>
    <mergeCell ref="C113:G113"/>
    <mergeCell ref="C157:G157"/>
    <mergeCell ref="C121:G121"/>
    <mergeCell ref="C125:G125"/>
    <mergeCell ref="C129:G129"/>
    <mergeCell ref="C133:G133"/>
    <mergeCell ref="C137:G137"/>
    <mergeCell ref="C139:G139"/>
    <mergeCell ref="C140:G140"/>
    <mergeCell ref="C143:G143"/>
    <mergeCell ref="C147:G147"/>
    <mergeCell ref="C149:G149"/>
    <mergeCell ref="C153:G153"/>
    <mergeCell ref="C188:G188"/>
    <mergeCell ref="C161:G161"/>
    <mergeCell ref="C164:G164"/>
    <mergeCell ref="C165:G165"/>
    <mergeCell ref="C166:G166"/>
    <mergeCell ref="C167:G167"/>
    <mergeCell ref="C168:G168"/>
    <mergeCell ref="C173:G173"/>
    <mergeCell ref="C175:G175"/>
    <mergeCell ref="C180:G180"/>
    <mergeCell ref="C182:G182"/>
    <mergeCell ref="C186:G186"/>
    <mergeCell ref="C240:G240"/>
    <mergeCell ref="C192:G192"/>
    <mergeCell ref="C197:G197"/>
    <mergeCell ref="C202:G202"/>
    <mergeCell ref="C207:G207"/>
    <mergeCell ref="C212:G212"/>
    <mergeCell ref="C217:G217"/>
    <mergeCell ref="C222:G222"/>
    <mergeCell ref="C224:G224"/>
    <mergeCell ref="C228:G228"/>
    <mergeCell ref="C233:G233"/>
    <mergeCell ref="C238:G238"/>
    <mergeCell ref="C280:G280"/>
    <mergeCell ref="C285:G285"/>
    <mergeCell ref="C291:G291"/>
    <mergeCell ref="C244:G244"/>
    <mergeCell ref="C249:G249"/>
    <mergeCell ref="C255:G255"/>
    <mergeCell ref="C258:G258"/>
    <mergeCell ref="C262:G262"/>
    <mergeCell ref="C271:G27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3" t="s">
        <v>225</v>
      </c>
      <c r="B1" s="243"/>
      <c r="C1" s="243"/>
      <c r="D1" s="243"/>
      <c r="E1" s="243"/>
      <c r="F1" s="243"/>
      <c r="G1" s="243"/>
      <c r="AG1" t="s">
        <v>150</v>
      </c>
    </row>
    <row r="2" spans="1:60" ht="24.95" customHeight="1" x14ac:dyDescent="0.2">
      <c r="A2" s="139" t="s">
        <v>7</v>
      </c>
      <c r="B2" s="49" t="s">
        <v>41</v>
      </c>
      <c r="C2" s="244" t="s">
        <v>42</v>
      </c>
      <c r="D2" s="245"/>
      <c r="E2" s="245"/>
      <c r="F2" s="245"/>
      <c r="G2" s="246"/>
      <c r="AG2" t="s">
        <v>151</v>
      </c>
    </row>
    <row r="3" spans="1:60" ht="24.95" customHeight="1" x14ac:dyDescent="0.2">
      <c r="A3" s="139" t="s">
        <v>8</v>
      </c>
      <c r="B3" s="49" t="s">
        <v>59</v>
      </c>
      <c r="C3" s="244" t="s">
        <v>60</v>
      </c>
      <c r="D3" s="245"/>
      <c r="E3" s="245"/>
      <c r="F3" s="245"/>
      <c r="G3" s="246"/>
      <c r="AC3" s="121" t="s">
        <v>842</v>
      </c>
      <c r="AG3" t="s">
        <v>153</v>
      </c>
    </row>
    <row r="4" spans="1:60" ht="24.95" customHeight="1" x14ac:dyDescent="0.2">
      <c r="A4" s="140" t="s">
        <v>9</v>
      </c>
      <c r="B4" s="141" t="s">
        <v>59</v>
      </c>
      <c r="C4" s="247" t="s">
        <v>60</v>
      </c>
      <c r="D4" s="248"/>
      <c r="E4" s="248"/>
      <c r="F4" s="248"/>
      <c r="G4" s="249"/>
      <c r="AG4" t="s">
        <v>154</v>
      </c>
    </row>
    <row r="5" spans="1:60" x14ac:dyDescent="0.2">
      <c r="D5" s="10"/>
    </row>
    <row r="6" spans="1:60" ht="38.25" x14ac:dyDescent="0.2">
      <c r="A6" s="143" t="s">
        <v>155</v>
      </c>
      <c r="B6" s="145" t="s">
        <v>156</v>
      </c>
      <c r="C6" s="145" t="s">
        <v>157</v>
      </c>
      <c r="D6" s="144" t="s">
        <v>158</v>
      </c>
      <c r="E6" s="143" t="s">
        <v>159</v>
      </c>
      <c r="F6" s="142" t="s">
        <v>160</v>
      </c>
      <c r="G6" s="143" t="s">
        <v>29</v>
      </c>
      <c r="H6" s="146" t="s">
        <v>30</v>
      </c>
      <c r="I6" s="146" t="s">
        <v>161</v>
      </c>
      <c r="J6" s="146" t="s">
        <v>31</v>
      </c>
      <c r="K6" s="146" t="s">
        <v>162</v>
      </c>
      <c r="L6" s="146" t="s">
        <v>163</v>
      </c>
      <c r="M6" s="146" t="s">
        <v>164</v>
      </c>
      <c r="N6" s="146" t="s">
        <v>165</v>
      </c>
      <c r="O6" s="146" t="s">
        <v>166</v>
      </c>
      <c r="P6" s="146" t="s">
        <v>167</v>
      </c>
      <c r="Q6" s="146" t="s">
        <v>168</v>
      </c>
      <c r="R6" s="146" t="s">
        <v>169</v>
      </c>
      <c r="S6" s="146" t="s">
        <v>170</v>
      </c>
      <c r="T6" s="146" t="s">
        <v>171</v>
      </c>
      <c r="U6" s="146" t="s">
        <v>172</v>
      </c>
      <c r="V6" s="146" t="s">
        <v>173</v>
      </c>
      <c r="W6" s="146" t="s">
        <v>174</v>
      </c>
      <c r="X6" s="146" t="s">
        <v>175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59" t="s">
        <v>176</v>
      </c>
      <c r="B8" s="160" t="s">
        <v>134</v>
      </c>
      <c r="C8" s="174" t="s">
        <v>135</v>
      </c>
      <c r="D8" s="161"/>
      <c r="E8" s="162"/>
      <c r="F8" s="163"/>
      <c r="G8" s="163">
        <f>SUMIF(AG9:AG42,"&lt;&gt;NOR",G9:G42)</f>
        <v>0</v>
      </c>
      <c r="H8" s="163"/>
      <c r="I8" s="163">
        <f>SUM(I9:I42)</f>
        <v>0</v>
      </c>
      <c r="J8" s="163"/>
      <c r="K8" s="163">
        <f>SUM(K9:K42)</f>
        <v>0</v>
      </c>
      <c r="L8" s="163"/>
      <c r="M8" s="163">
        <f>SUM(M9:M42)</f>
        <v>0</v>
      </c>
      <c r="N8" s="162"/>
      <c r="O8" s="162">
        <f>SUM(O9:O42)</f>
        <v>0.05</v>
      </c>
      <c r="P8" s="162"/>
      <c r="Q8" s="162">
        <f>SUM(Q9:Q42)</f>
        <v>0</v>
      </c>
      <c r="R8" s="163"/>
      <c r="S8" s="163"/>
      <c r="T8" s="164"/>
      <c r="U8" s="158"/>
      <c r="V8" s="158">
        <f>SUM(V9:V42)</f>
        <v>60.309999999999988</v>
      </c>
      <c r="W8" s="158"/>
      <c r="X8" s="158"/>
      <c r="AG8" t="s">
        <v>177</v>
      </c>
    </row>
    <row r="9" spans="1:60" outlineLevel="1" x14ac:dyDescent="0.2">
      <c r="A9" s="165">
        <v>1</v>
      </c>
      <c r="B9" s="166" t="s">
        <v>843</v>
      </c>
      <c r="C9" s="175" t="s">
        <v>844</v>
      </c>
      <c r="D9" s="167" t="s">
        <v>336</v>
      </c>
      <c r="E9" s="168">
        <v>54</v>
      </c>
      <c r="F9" s="169"/>
      <c r="G9" s="170">
        <f>ROUND(E9*F9,2)</f>
        <v>0</v>
      </c>
      <c r="H9" s="169"/>
      <c r="I9" s="170">
        <f>ROUND(E9*H9,2)</f>
        <v>0</v>
      </c>
      <c r="J9" s="169"/>
      <c r="K9" s="170">
        <f>ROUND(E9*J9,2)</f>
        <v>0</v>
      </c>
      <c r="L9" s="170">
        <v>21</v>
      </c>
      <c r="M9" s="170">
        <f>G9*(1+L9/100)</f>
        <v>0</v>
      </c>
      <c r="N9" s="168">
        <v>0</v>
      </c>
      <c r="O9" s="168">
        <f>ROUND(E9*N9,2)</f>
        <v>0</v>
      </c>
      <c r="P9" s="168">
        <v>0</v>
      </c>
      <c r="Q9" s="168">
        <f>ROUND(E9*P9,2)</f>
        <v>0</v>
      </c>
      <c r="R9" s="170"/>
      <c r="S9" s="170" t="s">
        <v>215</v>
      </c>
      <c r="T9" s="171" t="s">
        <v>182</v>
      </c>
      <c r="U9" s="157">
        <v>5.0500000000000003E-2</v>
      </c>
      <c r="V9" s="157">
        <f>ROUND(E9*U9,2)</f>
        <v>2.73</v>
      </c>
      <c r="W9" s="157"/>
      <c r="X9" s="157" t="s">
        <v>227</v>
      </c>
      <c r="Y9" s="147"/>
      <c r="Z9" s="147"/>
      <c r="AA9" s="147"/>
      <c r="AB9" s="147"/>
      <c r="AC9" s="147"/>
      <c r="AD9" s="147"/>
      <c r="AE9" s="147"/>
      <c r="AF9" s="147"/>
      <c r="AG9" s="147" t="s">
        <v>845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37"/>
      <c r="D10" s="238"/>
      <c r="E10" s="238"/>
      <c r="F10" s="238"/>
      <c r="G10" s="238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187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65">
        <v>2</v>
      </c>
      <c r="B11" s="166" t="s">
        <v>846</v>
      </c>
      <c r="C11" s="175" t="s">
        <v>847</v>
      </c>
      <c r="D11" s="167" t="s">
        <v>336</v>
      </c>
      <c r="E11" s="168">
        <v>8</v>
      </c>
      <c r="F11" s="169"/>
      <c r="G11" s="170">
        <f>ROUND(E11*F11,2)</f>
        <v>0</v>
      </c>
      <c r="H11" s="169"/>
      <c r="I11" s="170">
        <f>ROUND(E11*H11,2)</f>
        <v>0</v>
      </c>
      <c r="J11" s="169"/>
      <c r="K11" s="170">
        <f>ROUND(E11*J11,2)</f>
        <v>0</v>
      </c>
      <c r="L11" s="170">
        <v>21</v>
      </c>
      <c r="M11" s="170">
        <f>G11*(1+L11/100)</f>
        <v>0</v>
      </c>
      <c r="N11" s="168">
        <v>0</v>
      </c>
      <c r="O11" s="168">
        <f>ROUND(E11*N11,2)</f>
        <v>0</v>
      </c>
      <c r="P11" s="168">
        <v>0</v>
      </c>
      <c r="Q11" s="168">
        <f>ROUND(E11*P11,2)</f>
        <v>0</v>
      </c>
      <c r="R11" s="170"/>
      <c r="S11" s="170" t="s">
        <v>215</v>
      </c>
      <c r="T11" s="171" t="s">
        <v>182</v>
      </c>
      <c r="U11" s="157">
        <v>0</v>
      </c>
      <c r="V11" s="157">
        <f>ROUND(E11*U11,2)</f>
        <v>0</v>
      </c>
      <c r="W11" s="157"/>
      <c r="X11" s="157" t="s">
        <v>227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228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37"/>
      <c r="D12" s="238"/>
      <c r="E12" s="238"/>
      <c r="F12" s="238"/>
      <c r="G12" s="238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187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5">
        <v>3</v>
      </c>
      <c r="B13" s="166" t="s">
        <v>848</v>
      </c>
      <c r="C13" s="175" t="s">
        <v>849</v>
      </c>
      <c r="D13" s="167" t="s">
        <v>336</v>
      </c>
      <c r="E13" s="168">
        <v>4</v>
      </c>
      <c r="F13" s="169"/>
      <c r="G13" s="170">
        <f>ROUND(E13*F13,2)</f>
        <v>0</v>
      </c>
      <c r="H13" s="169"/>
      <c r="I13" s="170">
        <f>ROUND(E13*H13,2)</f>
        <v>0</v>
      </c>
      <c r="J13" s="169"/>
      <c r="K13" s="170">
        <f>ROUND(E13*J13,2)</f>
        <v>0</v>
      </c>
      <c r="L13" s="170">
        <v>21</v>
      </c>
      <c r="M13" s="170">
        <f>G13*(1+L13/100)</f>
        <v>0</v>
      </c>
      <c r="N13" s="168">
        <v>0</v>
      </c>
      <c r="O13" s="168">
        <f>ROUND(E13*N13,2)</f>
        <v>0</v>
      </c>
      <c r="P13" s="168">
        <v>0</v>
      </c>
      <c r="Q13" s="168">
        <f>ROUND(E13*P13,2)</f>
        <v>0</v>
      </c>
      <c r="R13" s="170"/>
      <c r="S13" s="170" t="s">
        <v>215</v>
      </c>
      <c r="T13" s="171" t="s">
        <v>182</v>
      </c>
      <c r="U13" s="157">
        <v>1.1439999999999999</v>
      </c>
      <c r="V13" s="157">
        <f>ROUND(E13*U13,2)</f>
        <v>4.58</v>
      </c>
      <c r="W13" s="157"/>
      <c r="X13" s="157" t="s">
        <v>227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228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37"/>
      <c r="D14" s="238"/>
      <c r="E14" s="238"/>
      <c r="F14" s="238"/>
      <c r="G14" s="238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187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65">
        <v>4</v>
      </c>
      <c r="B15" s="166" t="s">
        <v>850</v>
      </c>
      <c r="C15" s="175" t="s">
        <v>851</v>
      </c>
      <c r="D15" s="167" t="s">
        <v>336</v>
      </c>
      <c r="E15" s="168">
        <v>4</v>
      </c>
      <c r="F15" s="169"/>
      <c r="G15" s="170">
        <f>ROUND(E15*F15,2)</f>
        <v>0</v>
      </c>
      <c r="H15" s="169"/>
      <c r="I15" s="170">
        <f>ROUND(E15*H15,2)</f>
        <v>0</v>
      </c>
      <c r="J15" s="169"/>
      <c r="K15" s="170">
        <f>ROUND(E15*J15,2)</f>
        <v>0</v>
      </c>
      <c r="L15" s="170">
        <v>21</v>
      </c>
      <c r="M15" s="170">
        <f>G15*(1+L15/100)</f>
        <v>0</v>
      </c>
      <c r="N15" s="168">
        <v>0</v>
      </c>
      <c r="O15" s="168">
        <f>ROUND(E15*N15,2)</f>
        <v>0</v>
      </c>
      <c r="P15" s="168">
        <v>0</v>
      </c>
      <c r="Q15" s="168">
        <f>ROUND(E15*P15,2)</f>
        <v>0</v>
      </c>
      <c r="R15" s="170"/>
      <c r="S15" s="170" t="s">
        <v>215</v>
      </c>
      <c r="T15" s="171" t="s">
        <v>182</v>
      </c>
      <c r="U15" s="157">
        <v>1.68333</v>
      </c>
      <c r="V15" s="157">
        <f>ROUND(E15*U15,2)</f>
        <v>6.73</v>
      </c>
      <c r="W15" s="157"/>
      <c r="X15" s="157" t="s">
        <v>227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845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37"/>
      <c r="D16" s="238"/>
      <c r="E16" s="238"/>
      <c r="F16" s="238"/>
      <c r="G16" s="238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187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65">
        <v>5</v>
      </c>
      <c r="B17" s="166" t="s">
        <v>852</v>
      </c>
      <c r="C17" s="175" t="s">
        <v>853</v>
      </c>
      <c r="D17" s="167" t="s">
        <v>336</v>
      </c>
      <c r="E17" s="168">
        <v>1</v>
      </c>
      <c r="F17" s="169"/>
      <c r="G17" s="170">
        <f>ROUND(E17*F17,2)</f>
        <v>0</v>
      </c>
      <c r="H17" s="169"/>
      <c r="I17" s="170">
        <f>ROUND(E17*H17,2)</f>
        <v>0</v>
      </c>
      <c r="J17" s="169"/>
      <c r="K17" s="170">
        <f>ROUND(E17*J17,2)</f>
        <v>0</v>
      </c>
      <c r="L17" s="170">
        <v>21</v>
      </c>
      <c r="M17" s="170">
        <f>G17*(1+L17/100)</f>
        <v>0</v>
      </c>
      <c r="N17" s="168">
        <v>0</v>
      </c>
      <c r="O17" s="168">
        <f>ROUND(E17*N17,2)</f>
        <v>0</v>
      </c>
      <c r="P17" s="168">
        <v>0</v>
      </c>
      <c r="Q17" s="168">
        <f>ROUND(E17*P17,2)</f>
        <v>0</v>
      </c>
      <c r="R17" s="170"/>
      <c r="S17" s="170" t="s">
        <v>215</v>
      </c>
      <c r="T17" s="171" t="s">
        <v>182</v>
      </c>
      <c r="U17" s="157">
        <v>1.3666700000000001</v>
      </c>
      <c r="V17" s="157">
        <f>ROUND(E17*U17,2)</f>
        <v>1.37</v>
      </c>
      <c r="W17" s="157"/>
      <c r="X17" s="157" t="s">
        <v>227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228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37"/>
      <c r="D18" s="238"/>
      <c r="E18" s="238"/>
      <c r="F18" s="238"/>
      <c r="G18" s="238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187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65">
        <v>6</v>
      </c>
      <c r="B19" s="166" t="s">
        <v>854</v>
      </c>
      <c r="C19" s="175" t="s">
        <v>855</v>
      </c>
      <c r="D19" s="167" t="s">
        <v>336</v>
      </c>
      <c r="E19" s="168">
        <v>3</v>
      </c>
      <c r="F19" s="169"/>
      <c r="G19" s="170">
        <f>ROUND(E19*F19,2)</f>
        <v>0</v>
      </c>
      <c r="H19" s="169"/>
      <c r="I19" s="170">
        <f>ROUND(E19*H19,2)</f>
        <v>0</v>
      </c>
      <c r="J19" s="169"/>
      <c r="K19" s="170">
        <f>ROUND(E19*J19,2)</f>
        <v>0</v>
      </c>
      <c r="L19" s="170">
        <v>21</v>
      </c>
      <c r="M19" s="170">
        <f>G19*(1+L19/100)</f>
        <v>0</v>
      </c>
      <c r="N19" s="168">
        <v>0</v>
      </c>
      <c r="O19" s="168">
        <f>ROUND(E19*N19,2)</f>
        <v>0</v>
      </c>
      <c r="P19" s="168">
        <v>0</v>
      </c>
      <c r="Q19" s="168">
        <f>ROUND(E19*P19,2)</f>
        <v>0</v>
      </c>
      <c r="R19" s="170"/>
      <c r="S19" s="170" t="s">
        <v>215</v>
      </c>
      <c r="T19" s="171" t="s">
        <v>182</v>
      </c>
      <c r="U19" s="157">
        <v>1.4166700000000001</v>
      </c>
      <c r="V19" s="157">
        <f>ROUND(E19*U19,2)</f>
        <v>4.25</v>
      </c>
      <c r="W19" s="157"/>
      <c r="X19" s="157" t="s">
        <v>227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228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37"/>
      <c r="D20" s="238"/>
      <c r="E20" s="238"/>
      <c r="F20" s="238"/>
      <c r="G20" s="238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187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65">
        <v>7</v>
      </c>
      <c r="B21" s="166" t="s">
        <v>856</v>
      </c>
      <c r="C21" s="175" t="s">
        <v>857</v>
      </c>
      <c r="D21" s="167" t="s">
        <v>336</v>
      </c>
      <c r="E21" s="168">
        <v>7</v>
      </c>
      <c r="F21" s="169"/>
      <c r="G21" s="170">
        <f>ROUND(E21*F21,2)</f>
        <v>0</v>
      </c>
      <c r="H21" s="169"/>
      <c r="I21" s="170">
        <f>ROUND(E21*H21,2)</f>
        <v>0</v>
      </c>
      <c r="J21" s="169"/>
      <c r="K21" s="170">
        <f>ROUND(E21*J21,2)</f>
        <v>0</v>
      </c>
      <c r="L21" s="170">
        <v>21</v>
      </c>
      <c r="M21" s="170">
        <f>G21*(1+L21/100)</f>
        <v>0</v>
      </c>
      <c r="N21" s="168">
        <v>0</v>
      </c>
      <c r="O21" s="168">
        <f>ROUND(E21*N21,2)</f>
        <v>0</v>
      </c>
      <c r="P21" s="168">
        <v>0</v>
      </c>
      <c r="Q21" s="168">
        <f>ROUND(E21*P21,2)</f>
        <v>0</v>
      </c>
      <c r="R21" s="170"/>
      <c r="S21" s="170" t="s">
        <v>215</v>
      </c>
      <c r="T21" s="171" t="s">
        <v>182</v>
      </c>
      <c r="U21" s="157">
        <v>2.7466699999999999</v>
      </c>
      <c r="V21" s="157">
        <f>ROUND(E21*U21,2)</f>
        <v>19.23</v>
      </c>
      <c r="W21" s="157"/>
      <c r="X21" s="157" t="s">
        <v>227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228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37"/>
      <c r="D22" s="238"/>
      <c r="E22" s="238"/>
      <c r="F22" s="238"/>
      <c r="G22" s="238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187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65">
        <v>8</v>
      </c>
      <c r="B23" s="166" t="s">
        <v>858</v>
      </c>
      <c r="C23" s="175" t="s">
        <v>859</v>
      </c>
      <c r="D23" s="167" t="s">
        <v>286</v>
      </c>
      <c r="E23" s="168">
        <v>47</v>
      </c>
      <c r="F23" s="169"/>
      <c r="G23" s="170">
        <f>ROUND(E23*F23,2)</f>
        <v>0</v>
      </c>
      <c r="H23" s="169"/>
      <c r="I23" s="170">
        <f>ROUND(E23*H23,2)</f>
        <v>0</v>
      </c>
      <c r="J23" s="169"/>
      <c r="K23" s="170">
        <f>ROUND(E23*J23,2)</f>
        <v>0</v>
      </c>
      <c r="L23" s="170">
        <v>21</v>
      </c>
      <c r="M23" s="170">
        <f>G23*(1+L23/100)</f>
        <v>0</v>
      </c>
      <c r="N23" s="168">
        <v>1.0499999999999999E-3</v>
      </c>
      <c r="O23" s="168">
        <f>ROUND(E23*N23,2)</f>
        <v>0.05</v>
      </c>
      <c r="P23" s="168">
        <v>0</v>
      </c>
      <c r="Q23" s="168">
        <f>ROUND(E23*P23,2)</f>
        <v>0</v>
      </c>
      <c r="R23" s="170"/>
      <c r="S23" s="170" t="s">
        <v>215</v>
      </c>
      <c r="T23" s="171" t="s">
        <v>182</v>
      </c>
      <c r="U23" s="157">
        <v>0.16</v>
      </c>
      <c r="V23" s="157">
        <f>ROUND(E23*U23,2)</f>
        <v>7.52</v>
      </c>
      <c r="W23" s="157"/>
      <c r="X23" s="157" t="s">
        <v>227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228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37"/>
      <c r="D24" s="238"/>
      <c r="E24" s="238"/>
      <c r="F24" s="238"/>
      <c r="G24" s="238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187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65">
        <v>9</v>
      </c>
      <c r="B25" s="166" t="s">
        <v>860</v>
      </c>
      <c r="C25" s="175" t="s">
        <v>861</v>
      </c>
      <c r="D25" s="167" t="s">
        <v>336</v>
      </c>
      <c r="E25" s="168">
        <v>10</v>
      </c>
      <c r="F25" s="169"/>
      <c r="G25" s="170">
        <f>ROUND(E25*F25,2)</f>
        <v>0</v>
      </c>
      <c r="H25" s="169"/>
      <c r="I25" s="170">
        <f>ROUND(E25*H25,2)</f>
        <v>0</v>
      </c>
      <c r="J25" s="169"/>
      <c r="K25" s="170">
        <f>ROUND(E25*J25,2)</f>
        <v>0</v>
      </c>
      <c r="L25" s="170">
        <v>21</v>
      </c>
      <c r="M25" s="170">
        <f>G25*(1+L25/100)</f>
        <v>0</v>
      </c>
      <c r="N25" s="168">
        <v>1.1E-4</v>
      </c>
      <c r="O25" s="168">
        <f>ROUND(E25*N25,2)</f>
        <v>0</v>
      </c>
      <c r="P25" s="168">
        <v>0</v>
      </c>
      <c r="Q25" s="168">
        <f>ROUND(E25*P25,2)</f>
        <v>0</v>
      </c>
      <c r="R25" s="170"/>
      <c r="S25" s="170" t="s">
        <v>215</v>
      </c>
      <c r="T25" s="171" t="s">
        <v>182</v>
      </c>
      <c r="U25" s="157">
        <v>0.24399999999999999</v>
      </c>
      <c r="V25" s="157">
        <f>ROUND(E25*U25,2)</f>
        <v>2.44</v>
      </c>
      <c r="W25" s="157"/>
      <c r="X25" s="157" t="s">
        <v>227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228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37"/>
      <c r="D26" s="238"/>
      <c r="E26" s="238"/>
      <c r="F26" s="238"/>
      <c r="G26" s="238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187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65">
        <v>10</v>
      </c>
      <c r="B27" s="166" t="s">
        <v>862</v>
      </c>
      <c r="C27" s="175" t="s">
        <v>863</v>
      </c>
      <c r="D27" s="167" t="s">
        <v>336</v>
      </c>
      <c r="E27" s="168">
        <v>4</v>
      </c>
      <c r="F27" s="169"/>
      <c r="G27" s="170">
        <f>ROUND(E27*F27,2)</f>
        <v>0</v>
      </c>
      <c r="H27" s="169"/>
      <c r="I27" s="170">
        <f>ROUND(E27*H27,2)</f>
        <v>0</v>
      </c>
      <c r="J27" s="169"/>
      <c r="K27" s="170">
        <f>ROUND(E27*J27,2)</f>
        <v>0</v>
      </c>
      <c r="L27" s="170">
        <v>21</v>
      </c>
      <c r="M27" s="170">
        <f>G27*(1+L27/100)</f>
        <v>0</v>
      </c>
      <c r="N27" s="168">
        <v>1.2999999999999999E-4</v>
      </c>
      <c r="O27" s="168">
        <f>ROUND(E27*N27,2)</f>
        <v>0</v>
      </c>
      <c r="P27" s="168">
        <v>0</v>
      </c>
      <c r="Q27" s="168">
        <f>ROUND(E27*P27,2)</f>
        <v>0</v>
      </c>
      <c r="R27" s="170"/>
      <c r="S27" s="170" t="s">
        <v>215</v>
      </c>
      <c r="T27" s="171" t="s">
        <v>182</v>
      </c>
      <c r="U27" s="157">
        <v>0.35216999999999998</v>
      </c>
      <c r="V27" s="157">
        <f>ROUND(E27*U27,2)</f>
        <v>1.41</v>
      </c>
      <c r="W27" s="157"/>
      <c r="X27" s="157" t="s">
        <v>227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228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37"/>
      <c r="D28" s="238"/>
      <c r="E28" s="238"/>
      <c r="F28" s="238"/>
      <c r="G28" s="238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187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65">
        <v>11</v>
      </c>
      <c r="B29" s="166" t="s">
        <v>864</v>
      </c>
      <c r="C29" s="175" t="s">
        <v>865</v>
      </c>
      <c r="D29" s="167" t="s">
        <v>286</v>
      </c>
      <c r="E29" s="168">
        <v>2</v>
      </c>
      <c r="F29" s="169"/>
      <c r="G29" s="170">
        <f>ROUND(E29*F29,2)</f>
        <v>0</v>
      </c>
      <c r="H29" s="169"/>
      <c r="I29" s="170">
        <f>ROUND(E29*H29,2)</f>
        <v>0</v>
      </c>
      <c r="J29" s="169"/>
      <c r="K29" s="170">
        <f>ROUND(E29*J29,2)</f>
        <v>0</v>
      </c>
      <c r="L29" s="170">
        <v>21</v>
      </c>
      <c r="M29" s="170">
        <f>G29*(1+L29/100)</f>
        <v>0</v>
      </c>
      <c r="N29" s="168">
        <v>0</v>
      </c>
      <c r="O29" s="168">
        <f>ROUND(E29*N29,2)</f>
        <v>0</v>
      </c>
      <c r="P29" s="168">
        <v>0</v>
      </c>
      <c r="Q29" s="168">
        <f>ROUND(E29*P29,2)</f>
        <v>0</v>
      </c>
      <c r="R29" s="170"/>
      <c r="S29" s="170" t="s">
        <v>215</v>
      </c>
      <c r="T29" s="171" t="s">
        <v>182</v>
      </c>
      <c r="U29" s="157">
        <v>2.5659999999999999E-2</v>
      </c>
      <c r="V29" s="157">
        <f>ROUND(E29*U29,2)</f>
        <v>0.05</v>
      </c>
      <c r="W29" s="157"/>
      <c r="X29" s="157" t="s">
        <v>227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845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37"/>
      <c r="D30" s="238"/>
      <c r="E30" s="238"/>
      <c r="F30" s="238"/>
      <c r="G30" s="238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187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65">
        <v>12</v>
      </c>
      <c r="B31" s="166" t="s">
        <v>866</v>
      </c>
      <c r="C31" s="175" t="s">
        <v>867</v>
      </c>
      <c r="D31" s="167" t="s">
        <v>286</v>
      </c>
      <c r="E31" s="168">
        <v>30</v>
      </c>
      <c r="F31" s="169"/>
      <c r="G31" s="170">
        <f>ROUND(E31*F31,2)</f>
        <v>0</v>
      </c>
      <c r="H31" s="169"/>
      <c r="I31" s="170">
        <f>ROUND(E31*H31,2)</f>
        <v>0</v>
      </c>
      <c r="J31" s="169"/>
      <c r="K31" s="170">
        <f>ROUND(E31*J31,2)</f>
        <v>0</v>
      </c>
      <c r="L31" s="170">
        <v>21</v>
      </c>
      <c r="M31" s="170">
        <f>G31*(1+L31/100)</f>
        <v>0</v>
      </c>
      <c r="N31" s="168">
        <v>0</v>
      </c>
      <c r="O31" s="168">
        <f>ROUND(E31*N31,2)</f>
        <v>0</v>
      </c>
      <c r="P31" s="168">
        <v>0</v>
      </c>
      <c r="Q31" s="168">
        <f>ROUND(E31*P31,2)</f>
        <v>0</v>
      </c>
      <c r="R31" s="170"/>
      <c r="S31" s="170" t="s">
        <v>215</v>
      </c>
      <c r="T31" s="171" t="s">
        <v>182</v>
      </c>
      <c r="U31" s="157">
        <v>0.05</v>
      </c>
      <c r="V31" s="157">
        <f>ROUND(E31*U31,2)</f>
        <v>1.5</v>
      </c>
      <c r="W31" s="157"/>
      <c r="X31" s="157" t="s">
        <v>227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845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37"/>
      <c r="D32" s="238"/>
      <c r="E32" s="238"/>
      <c r="F32" s="238"/>
      <c r="G32" s="238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187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65">
        <v>13</v>
      </c>
      <c r="B33" s="166" t="s">
        <v>868</v>
      </c>
      <c r="C33" s="175" t="s">
        <v>869</v>
      </c>
      <c r="D33" s="167" t="s">
        <v>286</v>
      </c>
      <c r="E33" s="168">
        <v>93</v>
      </c>
      <c r="F33" s="169"/>
      <c r="G33" s="170">
        <f>ROUND(E33*F33,2)</f>
        <v>0</v>
      </c>
      <c r="H33" s="169"/>
      <c r="I33" s="170">
        <f>ROUND(E33*H33,2)</f>
        <v>0</v>
      </c>
      <c r="J33" s="169"/>
      <c r="K33" s="170">
        <f>ROUND(E33*J33,2)</f>
        <v>0</v>
      </c>
      <c r="L33" s="170">
        <v>21</v>
      </c>
      <c r="M33" s="170">
        <f>G33*(1+L33/100)</f>
        <v>0</v>
      </c>
      <c r="N33" s="168">
        <v>0</v>
      </c>
      <c r="O33" s="168">
        <f>ROUND(E33*N33,2)</f>
        <v>0</v>
      </c>
      <c r="P33" s="168">
        <v>0</v>
      </c>
      <c r="Q33" s="168">
        <f>ROUND(E33*P33,2)</f>
        <v>0</v>
      </c>
      <c r="R33" s="170"/>
      <c r="S33" s="170" t="s">
        <v>215</v>
      </c>
      <c r="T33" s="171" t="s">
        <v>182</v>
      </c>
      <c r="U33" s="157">
        <v>5.0959999999999998E-2</v>
      </c>
      <c r="V33" s="157">
        <f>ROUND(E33*U33,2)</f>
        <v>4.74</v>
      </c>
      <c r="W33" s="157"/>
      <c r="X33" s="157" t="s">
        <v>227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228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237"/>
      <c r="D34" s="238"/>
      <c r="E34" s="238"/>
      <c r="F34" s="238"/>
      <c r="G34" s="238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187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65">
        <v>14</v>
      </c>
      <c r="B35" s="166" t="s">
        <v>870</v>
      </c>
      <c r="C35" s="175" t="s">
        <v>871</v>
      </c>
      <c r="D35" s="167" t="s">
        <v>286</v>
      </c>
      <c r="E35" s="168">
        <v>60</v>
      </c>
      <c r="F35" s="169"/>
      <c r="G35" s="170">
        <f>ROUND(E35*F35,2)</f>
        <v>0</v>
      </c>
      <c r="H35" s="169"/>
      <c r="I35" s="170">
        <f>ROUND(E35*H35,2)</f>
        <v>0</v>
      </c>
      <c r="J35" s="169"/>
      <c r="K35" s="170">
        <f>ROUND(E35*J35,2)</f>
        <v>0</v>
      </c>
      <c r="L35" s="170">
        <v>21</v>
      </c>
      <c r="M35" s="170">
        <f>G35*(1+L35/100)</f>
        <v>0</v>
      </c>
      <c r="N35" s="168">
        <v>0</v>
      </c>
      <c r="O35" s="168">
        <f>ROUND(E35*N35,2)</f>
        <v>0</v>
      </c>
      <c r="P35" s="168">
        <v>0</v>
      </c>
      <c r="Q35" s="168">
        <f>ROUND(E35*P35,2)</f>
        <v>0</v>
      </c>
      <c r="R35" s="170"/>
      <c r="S35" s="170" t="s">
        <v>215</v>
      </c>
      <c r="T35" s="171" t="s">
        <v>182</v>
      </c>
      <c r="U35" s="157">
        <v>6.2700000000000006E-2</v>
      </c>
      <c r="V35" s="157">
        <f>ROUND(E35*U35,2)</f>
        <v>3.76</v>
      </c>
      <c r="W35" s="157"/>
      <c r="X35" s="157" t="s">
        <v>227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228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37"/>
      <c r="D36" s="238"/>
      <c r="E36" s="238"/>
      <c r="F36" s="238"/>
      <c r="G36" s="238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187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65">
        <v>15</v>
      </c>
      <c r="B37" s="166" t="s">
        <v>872</v>
      </c>
      <c r="C37" s="175" t="s">
        <v>873</v>
      </c>
      <c r="D37" s="167" t="s">
        <v>341</v>
      </c>
      <c r="E37" s="168">
        <v>11</v>
      </c>
      <c r="F37" s="169"/>
      <c r="G37" s="170">
        <f>ROUND(E37*F37,2)</f>
        <v>0</v>
      </c>
      <c r="H37" s="169"/>
      <c r="I37" s="170">
        <f>ROUND(E37*H37,2)</f>
        <v>0</v>
      </c>
      <c r="J37" s="169"/>
      <c r="K37" s="170">
        <f>ROUND(E37*J37,2)</f>
        <v>0</v>
      </c>
      <c r="L37" s="170">
        <v>21</v>
      </c>
      <c r="M37" s="170">
        <f>G37*(1+L37/100)</f>
        <v>0</v>
      </c>
      <c r="N37" s="168">
        <v>0</v>
      </c>
      <c r="O37" s="168">
        <f>ROUND(E37*N37,2)</f>
        <v>0</v>
      </c>
      <c r="P37" s="168">
        <v>0</v>
      </c>
      <c r="Q37" s="168">
        <f>ROUND(E37*P37,2)</f>
        <v>0</v>
      </c>
      <c r="R37" s="170"/>
      <c r="S37" s="170" t="s">
        <v>215</v>
      </c>
      <c r="T37" s="171" t="s">
        <v>182</v>
      </c>
      <c r="U37" s="157">
        <v>0</v>
      </c>
      <c r="V37" s="157">
        <f>ROUND(E37*U37,2)</f>
        <v>0</v>
      </c>
      <c r="W37" s="157"/>
      <c r="X37" s="157" t="s">
        <v>183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184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37"/>
      <c r="D38" s="238"/>
      <c r="E38" s="238"/>
      <c r="F38" s="238"/>
      <c r="G38" s="238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187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65">
        <v>16</v>
      </c>
      <c r="B39" s="166" t="s">
        <v>874</v>
      </c>
      <c r="C39" s="175" t="s">
        <v>875</v>
      </c>
      <c r="D39" s="167" t="s">
        <v>220</v>
      </c>
      <c r="E39" s="168">
        <v>4</v>
      </c>
      <c r="F39" s="169"/>
      <c r="G39" s="170">
        <f>ROUND(E39*F39,2)</f>
        <v>0</v>
      </c>
      <c r="H39" s="169"/>
      <c r="I39" s="170">
        <f>ROUND(E39*H39,2)</f>
        <v>0</v>
      </c>
      <c r="J39" s="169"/>
      <c r="K39" s="170">
        <f>ROUND(E39*J39,2)</f>
        <v>0</v>
      </c>
      <c r="L39" s="170">
        <v>21</v>
      </c>
      <c r="M39" s="170">
        <f>G39*(1+L39/100)</f>
        <v>0</v>
      </c>
      <c r="N39" s="168">
        <v>0</v>
      </c>
      <c r="O39" s="168">
        <f>ROUND(E39*N39,2)</f>
        <v>0</v>
      </c>
      <c r="P39" s="168">
        <v>0</v>
      </c>
      <c r="Q39" s="168">
        <f>ROUND(E39*P39,2)</f>
        <v>0</v>
      </c>
      <c r="R39" s="170"/>
      <c r="S39" s="170" t="s">
        <v>215</v>
      </c>
      <c r="T39" s="171" t="s">
        <v>182</v>
      </c>
      <c r="U39" s="157">
        <v>0</v>
      </c>
      <c r="V39" s="157">
        <f>ROUND(E39*U39,2)</f>
        <v>0</v>
      </c>
      <c r="W39" s="157"/>
      <c r="X39" s="157" t="s">
        <v>183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184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237"/>
      <c r="D40" s="238"/>
      <c r="E40" s="238"/>
      <c r="F40" s="238"/>
      <c r="G40" s="238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187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65">
        <v>17</v>
      </c>
      <c r="B41" s="166" t="s">
        <v>876</v>
      </c>
      <c r="C41" s="175" t="s">
        <v>877</v>
      </c>
      <c r="D41" s="167" t="s">
        <v>220</v>
      </c>
      <c r="E41" s="168">
        <v>7</v>
      </c>
      <c r="F41" s="169"/>
      <c r="G41" s="170">
        <f>ROUND(E41*F41,2)</f>
        <v>0</v>
      </c>
      <c r="H41" s="169"/>
      <c r="I41" s="170">
        <f>ROUND(E41*H41,2)</f>
        <v>0</v>
      </c>
      <c r="J41" s="169"/>
      <c r="K41" s="170">
        <f>ROUND(E41*J41,2)</f>
        <v>0</v>
      </c>
      <c r="L41" s="170">
        <v>21</v>
      </c>
      <c r="M41" s="170">
        <f>G41*(1+L41/100)</f>
        <v>0</v>
      </c>
      <c r="N41" s="168">
        <v>0</v>
      </c>
      <c r="O41" s="168">
        <f>ROUND(E41*N41,2)</f>
        <v>0</v>
      </c>
      <c r="P41" s="168">
        <v>0</v>
      </c>
      <c r="Q41" s="168">
        <f>ROUND(E41*P41,2)</f>
        <v>0</v>
      </c>
      <c r="R41" s="170"/>
      <c r="S41" s="170" t="s">
        <v>215</v>
      </c>
      <c r="T41" s="171" t="s">
        <v>182</v>
      </c>
      <c r="U41" s="157">
        <v>0</v>
      </c>
      <c r="V41" s="157">
        <f>ROUND(E41*U41,2)</f>
        <v>0</v>
      </c>
      <c r="W41" s="157"/>
      <c r="X41" s="157" t="s">
        <v>183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184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237"/>
      <c r="D42" s="238"/>
      <c r="E42" s="238"/>
      <c r="F42" s="238"/>
      <c r="G42" s="238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187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x14ac:dyDescent="0.2">
      <c r="A43" s="159" t="s">
        <v>176</v>
      </c>
      <c r="B43" s="160" t="s">
        <v>136</v>
      </c>
      <c r="C43" s="174" t="s">
        <v>137</v>
      </c>
      <c r="D43" s="161"/>
      <c r="E43" s="162"/>
      <c r="F43" s="163"/>
      <c r="G43" s="163">
        <f>SUMIF(AG44:AG69,"&lt;&gt;NOR",G44:G69)</f>
        <v>0</v>
      </c>
      <c r="H43" s="163"/>
      <c r="I43" s="163">
        <f>SUM(I44:I69)</f>
        <v>0</v>
      </c>
      <c r="J43" s="163"/>
      <c r="K43" s="163">
        <f>SUM(K44:K69)</f>
        <v>0</v>
      </c>
      <c r="L43" s="163"/>
      <c r="M43" s="163">
        <f>SUM(M44:M69)</f>
        <v>0</v>
      </c>
      <c r="N43" s="162"/>
      <c r="O43" s="162">
        <f>SUM(O44:O69)</f>
        <v>0.08</v>
      </c>
      <c r="P43" s="162"/>
      <c r="Q43" s="162">
        <f>SUM(Q44:Q69)</f>
        <v>0</v>
      </c>
      <c r="R43" s="163"/>
      <c r="S43" s="163"/>
      <c r="T43" s="164"/>
      <c r="U43" s="158"/>
      <c r="V43" s="158">
        <f>SUM(V44:V69)</f>
        <v>0</v>
      </c>
      <c r="W43" s="158"/>
      <c r="X43" s="158"/>
      <c r="AG43" t="s">
        <v>177</v>
      </c>
    </row>
    <row r="44" spans="1:60" outlineLevel="1" x14ac:dyDescent="0.2">
      <c r="A44" s="165">
        <v>18</v>
      </c>
      <c r="B44" s="166" t="s">
        <v>878</v>
      </c>
      <c r="C44" s="175" t="s">
        <v>879</v>
      </c>
      <c r="D44" s="167" t="s">
        <v>336</v>
      </c>
      <c r="E44" s="168">
        <v>2</v>
      </c>
      <c r="F44" s="169"/>
      <c r="G44" s="170">
        <f>ROUND(E44*F44,2)</f>
        <v>0</v>
      </c>
      <c r="H44" s="169"/>
      <c r="I44" s="170">
        <f>ROUND(E44*H44,2)</f>
        <v>0</v>
      </c>
      <c r="J44" s="169"/>
      <c r="K44" s="170">
        <f>ROUND(E44*J44,2)</f>
        <v>0</v>
      </c>
      <c r="L44" s="170">
        <v>21</v>
      </c>
      <c r="M44" s="170">
        <f>G44*(1+L44/100)</f>
        <v>0</v>
      </c>
      <c r="N44" s="168">
        <v>8.0000000000000004E-4</v>
      </c>
      <c r="O44" s="168">
        <f>ROUND(E44*N44,2)</f>
        <v>0</v>
      </c>
      <c r="P44" s="168">
        <v>0</v>
      </c>
      <c r="Q44" s="168">
        <f>ROUND(E44*P44,2)</f>
        <v>0</v>
      </c>
      <c r="R44" s="170"/>
      <c r="S44" s="170" t="s">
        <v>215</v>
      </c>
      <c r="T44" s="171" t="s">
        <v>182</v>
      </c>
      <c r="U44" s="157">
        <v>0</v>
      </c>
      <c r="V44" s="157">
        <f>ROUND(E44*U44,2)</f>
        <v>0</v>
      </c>
      <c r="W44" s="157"/>
      <c r="X44" s="157" t="s">
        <v>425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426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237"/>
      <c r="D45" s="238"/>
      <c r="E45" s="238"/>
      <c r="F45" s="238"/>
      <c r="G45" s="238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187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65">
        <v>19</v>
      </c>
      <c r="B46" s="166" t="s">
        <v>880</v>
      </c>
      <c r="C46" s="175" t="s">
        <v>881</v>
      </c>
      <c r="D46" s="167" t="s">
        <v>349</v>
      </c>
      <c r="E46" s="168">
        <v>4</v>
      </c>
      <c r="F46" s="169"/>
      <c r="G46" s="170">
        <f>ROUND(E46*F46,2)</f>
        <v>0</v>
      </c>
      <c r="H46" s="169"/>
      <c r="I46" s="170">
        <f>ROUND(E46*H46,2)</f>
        <v>0</v>
      </c>
      <c r="J46" s="169"/>
      <c r="K46" s="170">
        <f>ROUND(E46*J46,2)</f>
        <v>0</v>
      </c>
      <c r="L46" s="170">
        <v>21</v>
      </c>
      <c r="M46" s="170">
        <f>G46*(1+L46/100)</f>
        <v>0</v>
      </c>
      <c r="N46" s="168">
        <v>0</v>
      </c>
      <c r="O46" s="168">
        <f>ROUND(E46*N46,2)</f>
        <v>0</v>
      </c>
      <c r="P46" s="168">
        <v>0</v>
      </c>
      <c r="Q46" s="168">
        <f>ROUND(E46*P46,2)</f>
        <v>0</v>
      </c>
      <c r="R46" s="170"/>
      <c r="S46" s="170" t="s">
        <v>215</v>
      </c>
      <c r="T46" s="171" t="s">
        <v>182</v>
      </c>
      <c r="U46" s="157">
        <v>0</v>
      </c>
      <c r="V46" s="157">
        <f>ROUND(E46*U46,2)</f>
        <v>0</v>
      </c>
      <c r="W46" s="157"/>
      <c r="X46" s="157" t="s">
        <v>425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426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237"/>
      <c r="D47" s="238"/>
      <c r="E47" s="238"/>
      <c r="F47" s="238"/>
      <c r="G47" s="238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187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65">
        <v>20</v>
      </c>
      <c r="B48" s="166" t="s">
        <v>882</v>
      </c>
      <c r="C48" s="175" t="s">
        <v>883</v>
      </c>
      <c r="D48" s="167" t="s">
        <v>336</v>
      </c>
      <c r="E48" s="168">
        <v>1</v>
      </c>
      <c r="F48" s="169"/>
      <c r="G48" s="170">
        <f>ROUND(E48*F48,2)</f>
        <v>0</v>
      </c>
      <c r="H48" s="169"/>
      <c r="I48" s="170">
        <f>ROUND(E48*H48,2)</f>
        <v>0</v>
      </c>
      <c r="J48" s="169"/>
      <c r="K48" s="170">
        <f>ROUND(E48*J48,2)</f>
        <v>0</v>
      </c>
      <c r="L48" s="170">
        <v>21</v>
      </c>
      <c r="M48" s="170">
        <f>G48*(1+L48/100)</f>
        <v>0</v>
      </c>
      <c r="N48" s="168">
        <v>2.0000000000000001E-4</v>
      </c>
      <c r="O48" s="168">
        <f>ROUND(E48*N48,2)</f>
        <v>0</v>
      </c>
      <c r="P48" s="168">
        <v>0</v>
      </c>
      <c r="Q48" s="168">
        <f>ROUND(E48*P48,2)</f>
        <v>0</v>
      </c>
      <c r="R48" s="170"/>
      <c r="S48" s="170" t="s">
        <v>215</v>
      </c>
      <c r="T48" s="171" t="s">
        <v>182</v>
      </c>
      <c r="U48" s="157">
        <v>0</v>
      </c>
      <c r="V48" s="157">
        <f>ROUND(E48*U48,2)</f>
        <v>0</v>
      </c>
      <c r="W48" s="157"/>
      <c r="X48" s="157" t="s">
        <v>425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426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237"/>
      <c r="D49" s="238"/>
      <c r="E49" s="238"/>
      <c r="F49" s="238"/>
      <c r="G49" s="238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47"/>
      <c r="Z49" s="147"/>
      <c r="AA49" s="147"/>
      <c r="AB49" s="147"/>
      <c r="AC49" s="147"/>
      <c r="AD49" s="147"/>
      <c r="AE49" s="147"/>
      <c r="AF49" s="147"/>
      <c r="AG49" s="147" t="s">
        <v>187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65">
        <v>21</v>
      </c>
      <c r="B50" s="166" t="s">
        <v>884</v>
      </c>
      <c r="C50" s="175" t="s">
        <v>885</v>
      </c>
      <c r="D50" s="167" t="s">
        <v>286</v>
      </c>
      <c r="E50" s="168">
        <v>20</v>
      </c>
      <c r="F50" s="169"/>
      <c r="G50" s="170">
        <f>ROUND(E50*F50,2)</f>
        <v>0</v>
      </c>
      <c r="H50" s="169"/>
      <c r="I50" s="170">
        <f>ROUND(E50*H50,2)</f>
        <v>0</v>
      </c>
      <c r="J50" s="169"/>
      <c r="K50" s="170">
        <f>ROUND(E50*J50,2)</f>
        <v>0</v>
      </c>
      <c r="L50" s="170">
        <v>21</v>
      </c>
      <c r="M50" s="170">
        <f>G50*(1+L50/100)</f>
        <v>0</v>
      </c>
      <c r="N50" s="168">
        <v>1.6000000000000001E-4</v>
      </c>
      <c r="O50" s="168">
        <f>ROUND(E50*N50,2)</f>
        <v>0</v>
      </c>
      <c r="P50" s="168">
        <v>0</v>
      </c>
      <c r="Q50" s="168">
        <f>ROUND(E50*P50,2)</f>
        <v>0</v>
      </c>
      <c r="R50" s="170"/>
      <c r="S50" s="170" t="s">
        <v>215</v>
      </c>
      <c r="T50" s="171" t="s">
        <v>182</v>
      </c>
      <c r="U50" s="157">
        <v>0</v>
      </c>
      <c r="V50" s="157">
        <f>ROUND(E50*U50,2)</f>
        <v>0</v>
      </c>
      <c r="W50" s="157"/>
      <c r="X50" s="157" t="s">
        <v>425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426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237"/>
      <c r="D51" s="238"/>
      <c r="E51" s="238"/>
      <c r="F51" s="238"/>
      <c r="G51" s="238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187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65">
        <v>22</v>
      </c>
      <c r="B52" s="166" t="s">
        <v>886</v>
      </c>
      <c r="C52" s="175" t="s">
        <v>887</v>
      </c>
      <c r="D52" s="167" t="s">
        <v>286</v>
      </c>
      <c r="E52" s="168">
        <v>93</v>
      </c>
      <c r="F52" s="169"/>
      <c r="G52" s="170">
        <f>ROUND(E52*F52,2)</f>
        <v>0</v>
      </c>
      <c r="H52" s="169"/>
      <c r="I52" s="170">
        <f>ROUND(E52*H52,2)</f>
        <v>0</v>
      </c>
      <c r="J52" s="169"/>
      <c r="K52" s="170">
        <f>ROUND(E52*J52,2)</f>
        <v>0</v>
      </c>
      <c r="L52" s="170">
        <v>21</v>
      </c>
      <c r="M52" s="170">
        <f>G52*(1+L52/100)</f>
        <v>0</v>
      </c>
      <c r="N52" s="168">
        <v>2.2000000000000001E-4</v>
      </c>
      <c r="O52" s="168">
        <f>ROUND(E52*N52,2)</f>
        <v>0.02</v>
      </c>
      <c r="P52" s="168">
        <v>0</v>
      </c>
      <c r="Q52" s="168">
        <f>ROUND(E52*P52,2)</f>
        <v>0</v>
      </c>
      <c r="R52" s="170"/>
      <c r="S52" s="170" t="s">
        <v>215</v>
      </c>
      <c r="T52" s="171" t="s">
        <v>182</v>
      </c>
      <c r="U52" s="157">
        <v>0</v>
      </c>
      <c r="V52" s="157">
        <f>ROUND(E52*U52,2)</f>
        <v>0</v>
      </c>
      <c r="W52" s="157"/>
      <c r="X52" s="157" t="s">
        <v>425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426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37"/>
      <c r="D53" s="238"/>
      <c r="E53" s="238"/>
      <c r="F53" s="238"/>
      <c r="G53" s="238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187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65">
        <v>23</v>
      </c>
      <c r="B54" s="166" t="s">
        <v>888</v>
      </c>
      <c r="C54" s="175" t="s">
        <v>889</v>
      </c>
      <c r="D54" s="167" t="s">
        <v>286</v>
      </c>
      <c r="E54" s="168">
        <v>93</v>
      </c>
      <c r="F54" s="169"/>
      <c r="G54" s="170">
        <f>ROUND(E54*F54,2)</f>
        <v>0</v>
      </c>
      <c r="H54" s="169"/>
      <c r="I54" s="170">
        <f>ROUND(E54*H54,2)</f>
        <v>0</v>
      </c>
      <c r="J54" s="169"/>
      <c r="K54" s="170">
        <f>ROUND(E54*J54,2)</f>
        <v>0</v>
      </c>
      <c r="L54" s="170">
        <v>21</v>
      </c>
      <c r="M54" s="170">
        <f>G54*(1+L54/100)</f>
        <v>0</v>
      </c>
      <c r="N54" s="168">
        <v>6.0999999999999997E-4</v>
      </c>
      <c r="O54" s="168">
        <f>ROUND(E54*N54,2)</f>
        <v>0.06</v>
      </c>
      <c r="P54" s="168">
        <v>0</v>
      </c>
      <c r="Q54" s="168">
        <f>ROUND(E54*P54,2)</f>
        <v>0</v>
      </c>
      <c r="R54" s="170"/>
      <c r="S54" s="170" t="s">
        <v>215</v>
      </c>
      <c r="T54" s="171" t="s">
        <v>182</v>
      </c>
      <c r="U54" s="157">
        <v>0</v>
      </c>
      <c r="V54" s="157">
        <f>ROUND(E54*U54,2)</f>
        <v>0</v>
      </c>
      <c r="W54" s="157"/>
      <c r="X54" s="157" t="s">
        <v>425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426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237"/>
      <c r="D55" s="238"/>
      <c r="E55" s="238"/>
      <c r="F55" s="238"/>
      <c r="G55" s="238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47"/>
      <c r="Z55" s="147"/>
      <c r="AA55" s="147"/>
      <c r="AB55" s="147"/>
      <c r="AC55" s="147"/>
      <c r="AD55" s="147"/>
      <c r="AE55" s="147"/>
      <c r="AF55" s="147"/>
      <c r="AG55" s="147" t="s">
        <v>187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65">
        <v>24</v>
      </c>
      <c r="B56" s="166" t="s">
        <v>890</v>
      </c>
      <c r="C56" s="175" t="s">
        <v>891</v>
      </c>
      <c r="D56" s="167" t="s">
        <v>286</v>
      </c>
      <c r="E56" s="168">
        <v>2</v>
      </c>
      <c r="F56" s="169"/>
      <c r="G56" s="170">
        <f>ROUND(E56*F56,2)</f>
        <v>0</v>
      </c>
      <c r="H56" s="169"/>
      <c r="I56" s="170">
        <f>ROUND(E56*H56,2)</f>
        <v>0</v>
      </c>
      <c r="J56" s="169"/>
      <c r="K56" s="170">
        <f>ROUND(E56*J56,2)</f>
        <v>0</v>
      </c>
      <c r="L56" s="170">
        <v>21</v>
      </c>
      <c r="M56" s="170">
        <f>G56*(1+L56/100)</f>
        <v>0</v>
      </c>
      <c r="N56" s="168">
        <v>1.1E-4</v>
      </c>
      <c r="O56" s="168">
        <f>ROUND(E56*N56,2)</f>
        <v>0</v>
      </c>
      <c r="P56" s="168">
        <v>0</v>
      </c>
      <c r="Q56" s="168">
        <f>ROUND(E56*P56,2)</f>
        <v>0</v>
      </c>
      <c r="R56" s="170"/>
      <c r="S56" s="170" t="s">
        <v>215</v>
      </c>
      <c r="T56" s="171" t="s">
        <v>182</v>
      </c>
      <c r="U56" s="157">
        <v>0</v>
      </c>
      <c r="V56" s="157">
        <f>ROUND(E56*U56,2)</f>
        <v>0</v>
      </c>
      <c r="W56" s="157"/>
      <c r="X56" s="157" t="s">
        <v>425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426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237"/>
      <c r="D57" s="238"/>
      <c r="E57" s="238"/>
      <c r="F57" s="238"/>
      <c r="G57" s="238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47"/>
      <c r="Z57" s="147"/>
      <c r="AA57" s="147"/>
      <c r="AB57" s="147"/>
      <c r="AC57" s="147"/>
      <c r="AD57" s="147"/>
      <c r="AE57" s="147"/>
      <c r="AF57" s="147"/>
      <c r="AG57" s="147" t="s">
        <v>187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65">
        <v>25</v>
      </c>
      <c r="B58" s="166" t="s">
        <v>892</v>
      </c>
      <c r="C58" s="175" t="s">
        <v>893</v>
      </c>
      <c r="D58" s="167" t="s">
        <v>286</v>
      </c>
      <c r="E58" s="168">
        <v>2</v>
      </c>
      <c r="F58" s="169"/>
      <c r="G58" s="170">
        <f>ROUND(E58*F58,2)</f>
        <v>0</v>
      </c>
      <c r="H58" s="169"/>
      <c r="I58" s="170">
        <f>ROUND(E58*H58,2)</f>
        <v>0</v>
      </c>
      <c r="J58" s="169"/>
      <c r="K58" s="170">
        <f>ROUND(E58*J58,2)</f>
        <v>0</v>
      </c>
      <c r="L58" s="170">
        <v>21</v>
      </c>
      <c r="M58" s="170">
        <f>G58*(1+L58/100)</f>
        <v>0</v>
      </c>
      <c r="N58" s="168">
        <v>0</v>
      </c>
      <c r="O58" s="168">
        <f>ROUND(E58*N58,2)</f>
        <v>0</v>
      </c>
      <c r="P58" s="168">
        <v>0</v>
      </c>
      <c r="Q58" s="168">
        <f>ROUND(E58*P58,2)</f>
        <v>0</v>
      </c>
      <c r="R58" s="170"/>
      <c r="S58" s="170" t="s">
        <v>215</v>
      </c>
      <c r="T58" s="171" t="s">
        <v>182</v>
      </c>
      <c r="U58" s="157">
        <v>0</v>
      </c>
      <c r="V58" s="157">
        <f>ROUND(E58*U58,2)</f>
        <v>0</v>
      </c>
      <c r="W58" s="157"/>
      <c r="X58" s="157" t="s">
        <v>425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894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237"/>
      <c r="D59" s="238"/>
      <c r="E59" s="238"/>
      <c r="F59" s="238"/>
      <c r="G59" s="238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187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65">
        <v>26</v>
      </c>
      <c r="B60" s="166" t="s">
        <v>895</v>
      </c>
      <c r="C60" s="175" t="s">
        <v>896</v>
      </c>
      <c r="D60" s="167" t="s">
        <v>349</v>
      </c>
      <c r="E60" s="168">
        <v>7</v>
      </c>
      <c r="F60" s="169"/>
      <c r="G60" s="170">
        <f>ROUND(E60*F60,2)</f>
        <v>0</v>
      </c>
      <c r="H60" s="169"/>
      <c r="I60" s="170">
        <f>ROUND(E60*H60,2)</f>
        <v>0</v>
      </c>
      <c r="J60" s="169"/>
      <c r="K60" s="170">
        <f>ROUND(E60*J60,2)</f>
        <v>0</v>
      </c>
      <c r="L60" s="170">
        <v>21</v>
      </c>
      <c r="M60" s="170">
        <f>G60*(1+L60/100)</f>
        <v>0</v>
      </c>
      <c r="N60" s="168">
        <v>0</v>
      </c>
      <c r="O60" s="168">
        <f>ROUND(E60*N60,2)</f>
        <v>0</v>
      </c>
      <c r="P60" s="168">
        <v>0</v>
      </c>
      <c r="Q60" s="168">
        <f>ROUND(E60*P60,2)</f>
        <v>0</v>
      </c>
      <c r="R60" s="170"/>
      <c r="S60" s="170" t="s">
        <v>215</v>
      </c>
      <c r="T60" s="171" t="s">
        <v>182</v>
      </c>
      <c r="U60" s="157">
        <v>0</v>
      </c>
      <c r="V60" s="157">
        <f>ROUND(E60*U60,2)</f>
        <v>0</v>
      </c>
      <c r="W60" s="157"/>
      <c r="X60" s="157" t="s">
        <v>425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426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237"/>
      <c r="D61" s="238"/>
      <c r="E61" s="238"/>
      <c r="F61" s="238"/>
      <c r="G61" s="238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47"/>
      <c r="Z61" s="147"/>
      <c r="AA61" s="147"/>
      <c r="AB61" s="147"/>
      <c r="AC61" s="147"/>
      <c r="AD61" s="147"/>
      <c r="AE61" s="147"/>
      <c r="AF61" s="147"/>
      <c r="AG61" s="147" t="s">
        <v>187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65">
        <v>27</v>
      </c>
      <c r="B62" s="166" t="s">
        <v>897</v>
      </c>
      <c r="C62" s="175" t="s">
        <v>898</v>
      </c>
      <c r="D62" s="167" t="s">
        <v>349</v>
      </c>
      <c r="E62" s="168">
        <v>7</v>
      </c>
      <c r="F62" s="169"/>
      <c r="G62" s="170">
        <f>ROUND(E62*F62,2)</f>
        <v>0</v>
      </c>
      <c r="H62" s="169"/>
      <c r="I62" s="170">
        <f>ROUND(E62*H62,2)</f>
        <v>0</v>
      </c>
      <c r="J62" s="169"/>
      <c r="K62" s="170">
        <f>ROUND(E62*J62,2)</f>
        <v>0</v>
      </c>
      <c r="L62" s="170">
        <v>21</v>
      </c>
      <c r="M62" s="170">
        <f>G62*(1+L62/100)</f>
        <v>0</v>
      </c>
      <c r="N62" s="168">
        <v>0</v>
      </c>
      <c r="O62" s="168">
        <f>ROUND(E62*N62,2)</f>
        <v>0</v>
      </c>
      <c r="P62" s="168">
        <v>0</v>
      </c>
      <c r="Q62" s="168">
        <f>ROUND(E62*P62,2)</f>
        <v>0</v>
      </c>
      <c r="R62" s="170"/>
      <c r="S62" s="170" t="s">
        <v>215</v>
      </c>
      <c r="T62" s="171" t="s">
        <v>182</v>
      </c>
      <c r="U62" s="157">
        <v>0</v>
      </c>
      <c r="V62" s="157">
        <f>ROUND(E62*U62,2)</f>
        <v>0</v>
      </c>
      <c r="W62" s="157"/>
      <c r="X62" s="157" t="s">
        <v>425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426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237"/>
      <c r="D63" s="238"/>
      <c r="E63" s="238"/>
      <c r="F63" s="238"/>
      <c r="G63" s="238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47"/>
      <c r="Z63" s="147"/>
      <c r="AA63" s="147"/>
      <c r="AB63" s="147"/>
      <c r="AC63" s="147"/>
      <c r="AD63" s="147"/>
      <c r="AE63" s="147"/>
      <c r="AF63" s="147"/>
      <c r="AG63" s="147" t="s">
        <v>187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65">
        <v>28</v>
      </c>
      <c r="B64" s="166" t="s">
        <v>899</v>
      </c>
      <c r="C64" s="175" t="s">
        <v>900</v>
      </c>
      <c r="D64" s="167" t="s">
        <v>341</v>
      </c>
      <c r="E64" s="168">
        <v>3</v>
      </c>
      <c r="F64" s="169"/>
      <c r="G64" s="170">
        <f>ROUND(E64*F64,2)</f>
        <v>0</v>
      </c>
      <c r="H64" s="169"/>
      <c r="I64" s="170">
        <f>ROUND(E64*H64,2)</f>
        <v>0</v>
      </c>
      <c r="J64" s="169"/>
      <c r="K64" s="170">
        <f>ROUND(E64*J64,2)</f>
        <v>0</v>
      </c>
      <c r="L64" s="170">
        <v>21</v>
      </c>
      <c r="M64" s="170">
        <f>G64*(1+L64/100)</f>
        <v>0</v>
      </c>
      <c r="N64" s="168">
        <v>0</v>
      </c>
      <c r="O64" s="168">
        <f>ROUND(E64*N64,2)</f>
        <v>0</v>
      </c>
      <c r="P64" s="168">
        <v>0</v>
      </c>
      <c r="Q64" s="168">
        <f>ROUND(E64*P64,2)</f>
        <v>0</v>
      </c>
      <c r="R64" s="170"/>
      <c r="S64" s="170" t="s">
        <v>215</v>
      </c>
      <c r="T64" s="171" t="s">
        <v>182</v>
      </c>
      <c r="U64" s="157">
        <v>0</v>
      </c>
      <c r="V64" s="157">
        <f>ROUND(E64*U64,2)</f>
        <v>0</v>
      </c>
      <c r="W64" s="157"/>
      <c r="X64" s="157" t="s">
        <v>425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426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237"/>
      <c r="D65" s="238"/>
      <c r="E65" s="238"/>
      <c r="F65" s="238"/>
      <c r="G65" s="238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47"/>
      <c r="Z65" s="147"/>
      <c r="AA65" s="147"/>
      <c r="AB65" s="147"/>
      <c r="AC65" s="147"/>
      <c r="AD65" s="147"/>
      <c r="AE65" s="147"/>
      <c r="AF65" s="147"/>
      <c r="AG65" s="147" t="s">
        <v>187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65">
        <v>29</v>
      </c>
      <c r="B66" s="166" t="s">
        <v>901</v>
      </c>
      <c r="C66" s="175" t="s">
        <v>902</v>
      </c>
      <c r="D66" s="167" t="s">
        <v>336</v>
      </c>
      <c r="E66" s="168">
        <v>4</v>
      </c>
      <c r="F66" s="169"/>
      <c r="G66" s="170">
        <f>ROUND(E66*F66,2)</f>
        <v>0</v>
      </c>
      <c r="H66" s="169"/>
      <c r="I66" s="170">
        <f>ROUND(E66*H66,2)</f>
        <v>0</v>
      </c>
      <c r="J66" s="169"/>
      <c r="K66" s="170">
        <f>ROUND(E66*J66,2)</f>
        <v>0</v>
      </c>
      <c r="L66" s="170">
        <v>21</v>
      </c>
      <c r="M66" s="170">
        <f>G66*(1+L66/100)</f>
        <v>0</v>
      </c>
      <c r="N66" s="168">
        <v>0</v>
      </c>
      <c r="O66" s="168">
        <f>ROUND(E66*N66,2)</f>
        <v>0</v>
      </c>
      <c r="P66" s="168">
        <v>0</v>
      </c>
      <c r="Q66" s="168">
        <f>ROUND(E66*P66,2)</f>
        <v>0</v>
      </c>
      <c r="R66" s="170"/>
      <c r="S66" s="170" t="s">
        <v>215</v>
      </c>
      <c r="T66" s="171" t="s">
        <v>182</v>
      </c>
      <c r="U66" s="157">
        <v>0</v>
      </c>
      <c r="V66" s="157">
        <f>ROUND(E66*U66,2)</f>
        <v>0</v>
      </c>
      <c r="W66" s="157"/>
      <c r="X66" s="157" t="s">
        <v>425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426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237"/>
      <c r="D67" s="238"/>
      <c r="E67" s="238"/>
      <c r="F67" s="238"/>
      <c r="G67" s="238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47"/>
      <c r="Z67" s="147"/>
      <c r="AA67" s="147"/>
      <c r="AB67" s="147"/>
      <c r="AC67" s="147"/>
      <c r="AD67" s="147"/>
      <c r="AE67" s="147"/>
      <c r="AF67" s="147"/>
      <c r="AG67" s="147" t="s">
        <v>187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65">
        <v>30</v>
      </c>
      <c r="B68" s="166" t="s">
        <v>903</v>
      </c>
      <c r="C68" s="175" t="s">
        <v>904</v>
      </c>
      <c r="D68" s="167" t="s">
        <v>0</v>
      </c>
      <c r="E68" s="168">
        <v>1</v>
      </c>
      <c r="F68" s="169"/>
      <c r="G68" s="170">
        <f>ROUND(E68*F68,2)</f>
        <v>0</v>
      </c>
      <c r="H68" s="169"/>
      <c r="I68" s="170">
        <f>ROUND(E68*H68,2)</f>
        <v>0</v>
      </c>
      <c r="J68" s="169"/>
      <c r="K68" s="170">
        <f>ROUND(E68*J68,2)</f>
        <v>0</v>
      </c>
      <c r="L68" s="170">
        <v>21</v>
      </c>
      <c r="M68" s="170">
        <f>G68*(1+L68/100)</f>
        <v>0</v>
      </c>
      <c r="N68" s="168">
        <v>0</v>
      </c>
      <c r="O68" s="168">
        <f>ROUND(E68*N68,2)</f>
        <v>0</v>
      </c>
      <c r="P68" s="168">
        <v>0</v>
      </c>
      <c r="Q68" s="168">
        <f>ROUND(E68*P68,2)</f>
        <v>0</v>
      </c>
      <c r="R68" s="170"/>
      <c r="S68" s="170" t="s">
        <v>215</v>
      </c>
      <c r="T68" s="171" t="s">
        <v>182</v>
      </c>
      <c r="U68" s="157">
        <v>0</v>
      </c>
      <c r="V68" s="157">
        <f>ROUND(E68*U68,2)</f>
        <v>0</v>
      </c>
      <c r="W68" s="157"/>
      <c r="X68" s="157" t="s">
        <v>183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184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237"/>
      <c r="D69" s="238"/>
      <c r="E69" s="238"/>
      <c r="F69" s="238"/>
      <c r="G69" s="238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47"/>
      <c r="Z69" s="147"/>
      <c r="AA69" s="147"/>
      <c r="AB69" s="147"/>
      <c r="AC69" s="147"/>
      <c r="AD69" s="147"/>
      <c r="AE69" s="147"/>
      <c r="AF69" s="147"/>
      <c r="AG69" s="147" t="s">
        <v>187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x14ac:dyDescent="0.2">
      <c r="A70" s="159" t="s">
        <v>176</v>
      </c>
      <c r="B70" s="160" t="s">
        <v>138</v>
      </c>
      <c r="C70" s="174" t="s">
        <v>139</v>
      </c>
      <c r="D70" s="161"/>
      <c r="E70" s="162"/>
      <c r="F70" s="163"/>
      <c r="G70" s="163">
        <f>SUMIF(AG71:AG76,"&lt;&gt;NOR",G71:G76)</f>
        <v>0</v>
      </c>
      <c r="H70" s="163"/>
      <c r="I70" s="163">
        <f>SUM(I71:I76)</f>
        <v>0</v>
      </c>
      <c r="J70" s="163"/>
      <c r="K70" s="163">
        <f>SUM(K71:K76)</f>
        <v>0</v>
      </c>
      <c r="L70" s="163"/>
      <c r="M70" s="163">
        <f>SUM(M71:M76)</f>
        <v>0</v>
      </c>
      <c r="N70" s="162"/>
      <c r="O70" s="162">
        <f>SUM(O71:O76)</f>
        <v>0</v>
      </c>
      <c r="P70" s="162"/>
      <c r="Q70" s="162">
        <f>SUM(Q71:Q76)</f>
        <v>0</v>
      </c>
      <c r="R70" s="163"/>
      <c r="S70" s="163"/>
      <c r="T70" s="164"/>
      <c r="U70" s="158"/>
      <c r="V70" s="158">
        <f>SUM(V71:V76)</f>
        <v>16.78</v>
      </c>
      <c r="W70" s="158"/>
      <c r="X70" s="158"/>
      <c r="AG70" t="s">
        <v>177</v>
      </c>
    </row>
    <row r="71" spans="1:60" outlineLevel="1" x14ac:dyDescent="0.2">
      <c r="A71" s="165">
        <v>31</v>
      </c>
      <c r="B71" s="166" t="s">
        <v>848</v>
      </c>
      <c r="C71" s="175" t="s">
        <v>849</v>
      </c>
      <c r="D71" s="167" t="s">
        <v>336</v>
      </c>
      <c r="E71" s="168">
        <v>4</v>
      </c>
      <c r="F71" s="169"/>
      <c r="G71" s="170">
        <f>ROUND(E71*F71,2)</f>
        <v>0</v>
      </c>
      <c r="H71" s="169"/>
      <c r="I71" s="170">
        <f>ROUND(E71*H71,2)</f>
        <v>0</v>
      </c>
      <c r="J71" s="169"/>
      <c r="K71" s="170">
        <f>ROUND(E71*J71,2)</f>
        <v>0</v>
      </c>
      <c r="L71" s="170">
        <v>21</v>
      </c>
      <c r="M71" s="170">
        <f>G71*(1+L71/100)</f>
        <v>0</v>
      </c>
      <c r="N71" s="168">
        <v>0</v>
      </c>
      <c r="O71" s="168">
        <f>ROUND(E71*N71,2)</f>
        <v>0</v>
      </c>
      <c r="P71" s="168">
        <v>0</v>
      </c>
      <c r="Q71" s="168">
        <f>ROUND(E71*P71,2)</f>
        <v>0</v>
      </c>
      <c r="R71" s="170"/>
      <c r="S71" s="170" t="s">
        <v>215</v>
      </c>
      <c r="T71" s="171" t="s">
        <v>182</v>
      </c>
      <c r="U71" s="157">
        <v>1.1439999999999999</v>
      </c>
      <c r="V71" s="157">
        <f>ROUND(E71*U71,2)</f>
        <v>4.58</v>
      </c>
      <c r="W71" s="157"/>
      <c r="X71" s="157" t="s">
        <v>227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228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237"/>
      <c r="D72" s="238"/>
      <c r="E72" s="238"/>
      <c r="F72" s="238"/>
      <c r="G72" s="238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47"/>
      <c r="Z72" s="147"/>
      <c r="AA72" s="147"/>
      <c r="AB72" s="147"/>
      <c r="AC72" s="147"/>
      <c r="AD72" s="147"/>
      <c r="AE72" s="147"/>
      <c r="AF72" s="147"/>
      <c r="AG72" s="147" t="s">
        <v>187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65">
        <v>32</v>
      </c>
      <c r="B73" s="166" t="s">
        <v>850</v>
      </c>
      <c r="C73" s="175" t="s">
        <v>851</v>
      </c>
      <c r="D73" s="167" t="s">
        <v>336</v>
      </c>
      <c r="E73" s="168">
        <v>4</v>
      </c>
      <c r="F73" s="169"/>
      <c r="G73" s="170">
        <f>ROUND(E73*F73,2)</f>
        <v>0</v>
      </c>
      <c r="H73" s="169"/>
      <c r="I73" s="170">
        <f>ROUND(E73*H73,2)</f>
        <v>0</v>
      </c>
      <c r="J73" s="169"/>
      <c r="K73" s="170">
        <f>ROUND(E73*J73,2)</f>
        <v>0</v>
      </c>
      <c r="L73" s="170">
        <v>21</v>
      </c>
      <c r="M73" s="170">
        <f>G73*(1+L73/100)</f>
        <v>0</v>
      </c>
      <c r="N73" s="168">
        <v>0</v>
      </c>
      <c r="O73" s="168">
        <f>ROUND(E73*N73,2)</f>
        <v>0</v>
      </c>
      <c r="P73" s="168">
        <v>0</v>
      </c>
      <c r="Q73" s="168">
        <f>ROUND(E73*P73,2)</f>
        <v>0</v>
      </c>
      <c r="R73" s="170"/>
      <c r="S73" s="170" t="s">
        <v>215</v>
      </c>
      <c r="T73" s="171" t="s">
        <v>182</v>
      </c>
      <c r="U73" s="157">
        <v>1.68333</v>
      </c>
      <c r="V73" s="157">
        <f>ROUND(E73*U73,2)</f>
        <v>6.73</v>
      </c>
      <c r="W73" s="157"/>
      <c r="X73" s="157" t="s">
        <v>227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228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237"/>
      <c r="D74" s="238"/>
      <c r="E74" s="238"/>
      <c r="F74" s="238"/>
      <c r="G74" s="238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187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65">
        <v>33</v>
      </c>
      <c r="B75" s="166" t="s">
        <v>852</v>
      </c>
      <c r="C75" s="175" t="s">
        <v>853</v>
      </c>
      <c r="D75" s="167" t="s">
        <v>336</v>
      </c>
      <c r="E75" s="168">
        <v>4</v>
      </c>
      <c r="F75" s="169"/>
      <c r="G75" s="170">
        <f>ROUND(E75*F75,2)</f>
        <v>0</v>
      </c>
      <c r="H75" s="169"/>
      <c r="I75" s="170">
        <f>ROUND(E75*H75,2)</f>
        <v>0</v>
      </c>
      <c r="J75" s="169"/>
      <c r="K75" s="170">
        <f>ROUND(E75*J75,2)</f>
        <v>0</v>
      </c>
      <c r="L75" s="170">
        <v>21</v>
      </c>
      <c r="M75" s="170">
        <f>G75*(1+L75/100)</f>
        <v>0</v>
      </c>
      <c r="N75" s="168">
        <v>0</v>
      </c>
      <c r="O75" s="168">
        <f>ROUND(E75*N75,2)</f>
        <v>0</v>
      </c>
      <c r="P75" s="168">
        <v>0</v>
      </c>
      <c r="Q75" s="168">
        <f>ROUND(E75*P75,2)</f>
        <v>0</v>
      </c>
      <c r="R75" s="170"/>
      <c r="S75" s="170" t="s">
        <v>215</v>
      </c>
      <c r="T75" s="171" t="s">
        <v>182</v>
      </c>
      <c r="U75" s="157">
        <v>1.3666700000000001</v>
      </c>
      <c r="V75" s="157">
        <f>ROUND(E75*U75,2)</f>
        <v>5.47</v>
      </c>
      <c r="W75" s="157"/>
      <c r="X75" s="157" t="s">
        <v>227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228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237"/>
      <c r="D76" s="238"/>
      <c r="E76" s="238"/>
      <c r="F76" s="238"/>
      <c r="G76" s="238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47"/>
      <c r="Z76" s="147"/>
      <c r="AA76" s="147"/>
      <c r="AB76" s="147"/>
      <c r="AC76" s="147"/>
      <c r="AD76" s="147"/>
      <c r="AE76" s="147"/>
      <c r="AF76" s="147"/>
      <c r="AG76" s="147" t="s">
        <v>187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x14ac:dyDescent="0.2">
      <c r="A77" s="159" t="s">
        <v>176</v>
      </c>
      <c r="B77" s="160" t="s">
        <v>140</v>
      </c>
      <c r="C77" s="174" t="s">
        <v>141</v>
      </c>
      <c r="D77" s="161"/>
      <c r="E77" s="162"/>
      <c r="F77" s="163"/>
      <c r="G77" s="163">
        <f>SUMIF(AG78:AG107,"&lt;&gt;NOR",G78:G107)</f>
        <v>0</v>
      </c>
      <c r="H77" s="163"/>
      <c r="I77" s="163">
        <f>SUM(I78:I107)</f>
        <v>0</v>
      </c>
      <c r="J77" s="163"/>
      <c r="K77" s="163">
        <f>SUM(K78:K107)</f>
        <v>0</v>
      </c>
      <c r="L77" s="163"/>
      <c r="M77" s="163">
        <f>SUM(M78:M107)</f>
        <v>0</v>
      </c>
      <c r="N77" s="162"/>
      <c r="O77" s="162">
        <f>SUM(O78:O107)</f>
        <v>17.41</v>
      </c>
      <c r="P77" s="162"/>
      <c r="Q77" s="162">
        <f>SUM(Q78:Q107)</f>
        <v>0</v>
      </c>
      <c r="R77" s="163"/>
      <c r="S77" s="163"/>
      <c r="T77" s="164"/>
      <c r="U77" s="158"/>
      <c r="V77" s="158">
        <f>SUM(V78:V107)</f>
        <v>188.27999999999997</v>
      </c>
      <c r="W77" s="158"/>
      <c r="X77" s="158"/>
      <c r="AG77" t="s">
        <v>177</v>
      </c>
    </row>
    <row r="78" spans="1:60" outlineLevel="1" x14ac:dyDescent="0.2">
      <c r="A78" s="165">
        <v>34</v>
      </c>
      <c r="B78" s="166" t="s">
        <v>905</v>
      </c>
      <c r="C78" s="175" t="s">
        <v>906</v>
      </c>
      <c r="D78" s="167" t="s">
        <v>304</v>
      </c>
      <c r="E78" s="168">
        <v>2.5</v>
      </c>
      <c r="F78" s="169"/>
      <c r="G78" s="170">
        <f>ROUND(E78*F78,2)</f>
        <v>0</v>
      </c>
      <c r="H78" s="169"/>
      <c r="I78" s="170">
        <f>ROUND(E78*H78,2)</f>
        <v>0</v>
      </c>
      <c r="J78" s="169"/>
      <c r="K78" s="170">
        <f>ROUND(E78*J78,2)</f>
        <v>0</v>
      </c>
      <c r="L78" s="170">
        <v>21</v>
      </c>
      <c r="M78" s="170">
        <f>G78*(1+L78/100)</f>
        <v>0</v>
      </c>
      <c r="N78" s="168">
        <v>0</v>
      </c>
      <c r="O78" s="168">
        <f>ROUND(E78*N78,2)</f>
        <v>0</v>
      </c>
      <c r="P78" s="168">
        <v>0</v>
      </c>
      <c r="Q78" s="168">
        <f>ROUND(E78*P78,2)</f>
        <v>0</v>
      </c>
      <c r="R78" s="170"/>
      <c r="S78" s="170" t="s">
        <v>215</v>
      </c>
      <c r="T78" s="171" t="s">
        <v>182</v>
      </c>
      <c r="U78" s="157">
        <v>3.44</v>
      </c>
      <c r="V78" s="157">
        <f>ROUND(E78*U78,2)</f>
        <v>8.6</v>
      </c>
      <c r="W78" s="157"/>
      <c r="X78" s="157" t="s">
        <v>227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228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237"/>
      <c r="D79" s="238"/>
      <c r="E79" s="238"/>
      <c r="F79" s="238"/>
      <c r="G79" s="238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47"/>
      <c r="Z79" s="147"/>
      <c r="AA79" s="147"/>
      <c r="AB79" s="147"/>
      <c r="AC79" s="147"/>
      <c r="AD79" s="147"/>
      <c r="AE79" s="147"/>
      <c r="AF79" s="147"/>
      <c r="AG79" s="147" t="s">
        <v>187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65">
        <v>35</v>
      </c>
      <c r="B80" s="166" t="s">
        <v>907</v>
      </c>
      <c r="C80" s="175" t="s">
        <v>908</v>
      </c>
      <c r="D80" s="167" t="s">
        <v>304</v>
      </c>
      <c r="E80" s="168">
        <v>1.1000000000000001</v>
      </c>
      <c r="F80" s="169"/>
      <c r="G80" s="170">
        <f>ROUND(E80*F80,2)</f>
        <v>0</v>
      </c>
      <c r="H80" s="169"/>
      <c r="I80" s="170">
        <f>ROUND(E80*H80,2)</f>
        <v>0</v>
      </c>
      <c r="J80" s="169"/>
      <c r="K80" s="170">
        <f>ROUND(E80*J80,2)</f>
        <v>0</v>
      </c>
      <c r="L80" s="170">
        <v>21</v>
      </c>
      <c r="M80" s="170">
        <f>G80*(1+L80/100)</f>
        <v>0</v>
      </c>
      <c r="N80" s="168">
        <v>2.5589200000000001</v>
      </c>
      <c r="O80" s="168">
        <f>ROUND(E80*N80,2)</f>
        <v>2.81</v>
      </c>
      <c r="P80" s="168">
        <v>0</v>
      </c>
      <c r="Q80" s="168">
        <f>ROUND(E80*P80,2)</f>
        <v>0</v>
      </c>
      <c r="R80" s="170"/>
      <c r="S80" s="170" t="s">
        <v>215</v>
      </c>
      <c r="T80" s="171" t="s">
        <v>182</v>
      </c>
      <c r="U80" s="157">
        <v>4</v>
      </c>
      <c r="V80" s="157">
        <f>ROUND(E80*U80,2)</f>
        <v>4.4000000000000004</v>
      </c>
      <c r="W80" s="157"/>
      <c r="X80" s="157" t="s">
        <v>227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228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237"/>
      <c r="D81" s="238"/>
      <c r="E81" s="238"/>
      <c r="F81" s="238"/>
      <c r="G81" s="238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47"/>
      <c r="Z81" s="147"/>
      <c r="AA81" s="147"/>
      <c r="AB81" s="147"/>
      <c r="AC81" s="147"/>
      <c r="AD81" s="147"/>
      <c r="AE81" s="147"/>
      <c r="AF81" s="147"/>
      <c r="AG81" s="147" t="s">
        <v>187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65">
        <v>36</v>
      </c>
      <c r="B82" s="166" t="s">
        <v>909</v>
      </c>
      <c r="C82" s="175" t="s">
        <v>910</v>
      </c>
      <c r="D82" s="167" t="s">
        <v>336</v>
      </c>
      <c r="E82" s="168">
        <v>4</v>
      </c>
      <c r="F82" s="169"/>
      <c r="G82" s="170">
        <f>ROUND(E82*F82,2)</f>
        <v>0</v>
      </c>
      <c r="H82" s="169"/>
      <c r="I82" s="170">
        <f>ROUND(E82*H82,2)</f>
        <v>0</v>
      </c>
      <c r="J82" s="169"/>
      <c r="K82" s="170">
        <f>ROUND(E82*J82,2)</f>
        <v>0</v>
      </c>
      <c r="L82" s="170">
        <v>21</v>
      </c>
      <c r="M82" s="170">
        <f>G82*(1+L82/100)</f>
        <v>0</v>
      </c>
      <c r="N82" s="168">
        <v>0.61534</v>
      </c>
      <c r="O82" s="168">
        <f>ROUND(E82*N82,2)</f>
        <v>2.46</v>
      </c>
      <c r="P82" s="168">
        <v>0</v>
      </c>
      <c r="Q82" s="168">
        <f>ROUND(E82*P82,2)</f>
        <v>0</v>
      </c>
      <c r="R82" s="170"/>
      <c r="S82" s="170" t="s">
        <v>215</v>
      </c>
      <c r="T82" s="171" t="s">
        <v>182</v>
      </c>
      <c r="U82" s="157">
        <v>2.173</v>
      </c>
      <c r="V82" s="157">
        <f>ROUND(E82*U82,2)</f>
        <v>8.69</v>
      </c>
      <c r="W82" s="157"/>
      <c r="X82" s="157" t="s">
        <v>227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228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237"/>
      <c r="D83" s="238"/>
      <c r="E83" s="238"/>
      <c r="F83" s="238"/>
      <c r="G83" s="238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47"/>
      <c r="Z83" s="147"/>
      <c r="AA83" s="147"/>
      <c r="AB83" s="147"/>
      <c r="AC83" s="147"/>
      <c r="AD83" s="147"/>
      <c r="AE83" s="147"/>
      <c r="AF83" s="147"/>
      <c r="AG83" s="147" t="s">
        <v>187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65">
        <v>37</v>
      </c>
      <c r="B84" s="166" t="s">
        <v>911</v>
      </c>
      <c r="C84" s="175" t="s">
        <v>912</v>
      </c>
      <c r="D84" s="167" t="s">
        <v>336</v>
      </c>
      <c r="E84" s="168">
        <v>11</v>
      </c>
      <c r="F84" s="169"/>
      <c r="G84" s="170">
        <f>ROUND(E84*F84,2)</f>
        <v>0</v>
      </c>
      <c r="H84" s="169"/>
      <c r="I84" s="170">
        <f>ROUND(E84*H84,2)</f>
        <v>0</v>
      </c>
      <c r="J84" s="169"/>
      <c r="K84" s="170">
        <f>ROUND(E84*J84,2)</f>
        <v>0</v>
      </c>
      <c r="L84" s="170">
        <v>21</v>
      </c>
      <c r="M84" s="170">
        <f>G84*(1+L84/100)</f>
        <v>0</v>
      </c>
      <c r="N84" s="168">
        <v>0</v>
      </c>
      <c r="O84" s="168">
        <f>ROUND(E84*N84,2)</f>
        <v>0</v>
      </c>
      <c r="P84" s="168">
        <v>0</v>
      </c>
      <c r="Q84" s="168">
        <f>ROUND(E84*P84,2)</f>
        <v>0</v>
      </c>
      <c r="R84" s="170"/>
      <c r="S84" s="170" t="s">
        <v>215</v>
      </c>
      <c r="T84" s="171" t="s">
        <v>182</v>
      </c>
      <c r="U84" s="157">
        <v>0.63700000000000001</v>
      </c>
      <c r="V84" s="157">
        <f>ROUND(E84*U84,2)</f>
        <v>7.01</v>
      </c>
      <c r="W84" s="157"/>
      <c r="X84" s="157" t="s">
        <v>227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228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237"/>
      <c r="D85" s="238"/>
      <c r="E85" s="238"/>
      <c r="F85" s="238"/>
      <c r="G85" s="238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47"/>
      <c r="Z85" s="147"/>
      <c r="AA85" s="147"/>
      <c r="AB85" s="147"/>
      <c r="AC85" s="147"/>
      <c r="AD85" s="147"/>
      <c r="AE85" s="147"/>
      <c r="AF85" s="147"/>
      <c r="AG85" s="147" t="s">
        <v>187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65">
        <v>38</v>
      </c>
      <c r="B86" s="166" t="s">
        <v>913</v>
      </c>
      <c r="C86" s="175" t="s">
        <v>914</v>
      </c>
      <c r="D86" s="167" t="s">
        <v>286</v>
      </c>
      <c r="E86" s="168">
        <v>110</v>
      </c>
      <c r="F86" s="169"/>
      <c r="G86" s="170">
        <f>ROUND(E86*F86,2)</f>
        <v>0</v>
      </c>
      <c r="H86" s="169"/>
      <c r="I86" s="170">
        <f>ROUND(E86*H86,2)</f>
        <v>0</v>
      </c>
      <c r="J86" s="169"/>
      <c r="K86" s="170">
        <f>ROUND(E86*J86,2)</f>
        <v>0</v>
      </c>
      <c r="L86" s="170">
        <v>21</v>
      </c>
      <c r="M86" s="170">
        <f>G86*(1+L86/100)</f>
        <v>0</v>
      </c>
      <c r="N86" s="168">
        <v>0</v>
      </c>
      <c r="O86" s="168">
        <f>ROUND(E86*N86,2)</f>
        <v>0</v>
      </c>
      <c r="P86" s="168">
        <v>0</v>
      </c>
      <c r="Q86" s="168">
        <f>ROUND(E86*P86,2)</f>
        <v>0</v>
      </c>
      <c r="R86" s="170"/>
      <c r="S86" s="170" t="s">
        <v>215</v>
      </c>
      <c r="T86" s="171" t="s">
        <v>182</v>
      </c>
      <c r="U86" s="157">
        <v>0.98924000000000001</v>
      </c>
      <c r="V86" s="157">
        <f>ROUND(E86*U86,2)</f>
        <v>108.82</v>
      </c>
      <c r="W86" s="157"/>
      <c r="X86" s="157" t="s">
        <v>227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228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237"/>
      <c r="D87" s="238"/>
      <c r="E87" s="238"/>
      <c r="F87" s="238"/>
      <c r="G87" s="238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47"/>
      <c r="Z87" s="147"/>
      <c r="AA87" s="147"/>
      <c r="AB87" s="147"/>
      <c r="AC87" s="147"/>
      <c r="AD87" s="147"/>
      <c r="AE87" s="147"/>
      <c r="AF87" s="147"/>
      <c r="AG87" s="147" t="s">
        <v>187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65">
        <v>39</v>
      </c>
      <c r="B88" s="166" t="s">
        <v>915</v>
      </c>
      <c r="C88" s="175" t="s">
        <v>916</v>
      </c>
      <c r="D88" s="167" t="s">
        <v>286</v>
      </c>
      <c r="E88" s="168">
        <v>110</v>
      </c>
      <c r="F88" s="169"/>
      <c r="G88" s="170">
        <f>ROUND(E88*F88,2)</f>
        <v>0</v>
      </c>
      <c r="H88" s="169"/>
      <c r="I88" s="170">
        <f>ROUND(E88*H88,2)</f>
        <v>0</v>
      </c>
      <c r="J88" s="169"/>
      <c r="K88" s="170">
        <f>ROUND(E88*J88,2)</f>
        <v>0</v>
      </c>
      <c r="L88" s="170">
        <v>21</v>
      </c>
      <c r="M88" s="170">
        <f>G88*(1+L88/100)</f>
        <v>0</v>
      </c>
      <c r="N88" s="168">
        <v>0.11025</v>
      </c>
      <c r="O88" s="168">
        <f>ROUND(E88*N88,2)</f>
        <v>12.13</v>
      </c>
      <c r="P88" s="168">
        <v>0</v>
      </c>
      <c r="Q88" s="168">
        <f>ROUND(E88*P88,2)</f>
        <v>0</v>
      </c>
      <c r="R88" s="170"/>
      <c r="S88" s="170" t="s">
        <v>215</v>
      </c>
      <c r="T88" s="171" t="s">
        <v>182</v>
      </c>
      <c r="U88" s="157">
        <v>5.28E-2</v>
      </c>
      <c r="V88" s="157">
        <f>ROUND(E88*U88,2)</f>
        <v>5.81</v>
      </c>
      <c r="W88" s="157"/>
      <c r="X88" s="157" t="s">
        <v>227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228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237"/>
      <c r="D89" s="238"/>
      <c r="E89" s="238"/>
      <c r="F89" s="238"/>
      <c r="G89" s="238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47"/>
      <c r="Z89" s="147"/>
      <c r="AA89" s="147"/>
      <c r="AB89" s="147"/>
      <c r="AC89" s="147"/>
      <c r="AD89" s="147"/>
      <c r="AE89" s="147"/>
      <c r="AF89" s="147"/>
      <c r="AG89" s="147" t="s">
        <v>187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65">
        <v>40</v>
      </c>
      <c r="B90" s="166" t="s">
        <v>917</v>
      </c>
      <c r="C90" s="175" t="s">
        <v>918</v>
      </c>
      <c r="D90" s="167" t="s">
        <v>286</v>
      </c>
      <c r="E90" s="168">
        <v>110</v>
      </c>
      <c r="F90" s="169"/>
      <c r="G90" s="170">
        <f>ROUND(E90*F90,2)</f>
        <v>0</v>
      </c>
      <c r="H90" s="169"/>
      <c r="I90" s="170">
        <f>ROUND(E90*H90,2)</f>
        <v>0</v>
      </c>
      <c r="J90" s="169"/>
      <c r="K90" s="170">
        <f>ROUND(E90*J90,2)</f>
        <v>0</v>
      </c>
      <c r="L90" s="170">
        <v>21</v>
      </c>
      <c r="M90" s="170">
        <f>G90*(1+L90/100)</f>
        <v>0</v>
      </c>
      <c r="N90" s="168">
        <v>6.0000000000000002E-5</v>
      </c>
      <c r="O90" s="168">
        <f>ROUND(E90*N90,2)</f>
        <v>0.01</v>
      </c>
      <c r="P90" s="168">
        <v>0</v>
      </c>
      <c r="Q90" s="168">
        <f>ROUND(E90*P90,2)</f>
        <v>0</v>
      </c>
      <c r="R90" s="170"/>
      <c r="S90" s="170" t="s">
        <v>215</v>
      </c>
      <c r="T90" s="171" t="s">
        <v>182</v>
      </c>
      <c r="U90" s="157">
        <v>2.5999999999999999E-2</v>
      </c>
      <c r="V90" s="157">
        <f>ROUND(E90*U90,2)</f>
        <v>2.86</v>
      </c>
      <c r="W90" s="157"/>
      <c r="X90" s="157" t="s">
        <v>227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845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237"/>
      <c r="D91" s="238"/>
      <c r="E91" s="238"/>
      <c r="F91" s="238"/>
      <c r="G91" s="238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47"/>
      <c r="Z91" s="147"/>
      <c r="AA91" s="147"/>
      <c r="AB91" s="147"/>
      <c r="AC91" s="147"/>
      <c r="AD91" s="147"/>
      <c r="AE91" s="147"/>
      <c r="AF91" s="147"/>
      <c r="AG91" s="147" t="s">
        <v>187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65">
        <v>41</v>
      </c>
      <c r="B92" s="166" t="s">
        <v>919</v>
      </c>
      <c r="C92" s="175" t="s">
        <v>920</v>
      </c>
      <c r="D92" s="167" t="s">
        <v>286</v>
      </c>
      <c r="E92" s="168">
        <v>138</v>
      </c>
      <c r="F92" s="169"/>
      <c r="G92" s="170">
        <f>ROUND(E92*F92,2)</f>
        <v>0</v>
      </c>
      <c r="H92" s="169"/>
      <c r="I92" s="170">
        <f>ROUND(E92*H92,2)</f>
        <v>0</v>
      </c>
      <c r="J92" s="169"/>
      <c r="K92" s="170">
        <f>ROUND(E92*J92,2)</f>
        <v>0</v>
      </c>
      <c r="L92" s="170">
        <v>21</v>
      </c>
      <c r="M92" s="170">
        <f>G92*(1+L92/100)</f>
        <v>0</v>
      </c>
      <c r="N92" s="168">
        <v>0</v>
      </c>
      <c r="O92" s="168">
        <f>ROUND(E92*N92,2)</f>
        <v>0</v>
      </c>
      <c r="P92" s="168">
        <v>0</v>
      </c>
      <c r="Q92" s="168">
        <f>ROUND(E92*P92,2)</f>
        <v>0</v>
      </c>
      <c r="R92" s="170"/>
      <c r="S92" s="170" t="s">
        <v>215</v>
      </c>
      <c r="T92" s="171" t="s">
        <v>182</v>
      </c>
      <c r="U92" s="157">
        <v>0</v>
      </c>
      <c r="V92" s="157">
        <f>ROUND(E92*U92,2)</f>
        <v>0</v>
      </c>
      <c r="W92" s="157"/>
      <c r="X92" s="157" t="s">
        <v>227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228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237"/>
      <c r="D93" s="238"/>
      <c r="E93" s="238"/>
      <c r="F93" s="238"/>
      <c r="G93" s="238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47"/>
      <c r="Z93" s="147"/>
      <c r="AA93" s="147"/>
      <c r="AB93" s="147"/>
      <c r="AC93" s="147"/>
      <c r="AD93" s="147"/>
      <c r="AE93" s="147"/>
      <c r="AF93" s="147"/>
      <c r="AG93" s="147" t="s">
        <v>187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65">
        <v>42</v>
      </c>
      <c r="B94" s="166" t="s">
        <v>921</v>
      </c>
      <c r="C94" s="175" t="s">
        <v>922</v>
      </c>
      <c r="D94" s="167" t="s">
        <v>286</v>
      </c>
      <c r="E94" s="168">
        <v>37</v>
      </c>
      <c r="F94" s="169"/>
      <c r="G94" s="170">
        <f>ROUND(E94*F94,2)</f>
        <v>0</v>
      </c>
      <c r="H94" s="169"/>
      <c r="I94" s="170">
        <f>ROUND(E94*H94,2)</f>
        <v>0</v>
      </c>
      <c r="J94" s="169"/>
      <c r="K94" s="170">
        <f>ROUND(E94*J94,2)</f>
        <v>0</v>
      </c>
      <c r="L94" s="170">
        <v>21</v>
      </c>
      <c r="M94" s="170">
        <f>G94*(1+L94/100)</f>
        <v>0</v>
      </c>
      <c r="N94" s="168">
        <v>0</v>
      </c>
      <c r="O94" s="168">
        <f>ROUND(E94*N94,2)</f>
        <v>0</v>
      </c>
      <c r="P94" s="168">
        <v>0</v>
      </c>
      <c r="Q94" s="168">
        <f>ROUND(E94*P94,2)</f>
        <v>0</v>
      </c>
      <c r="R94" s="170"/>
      <c r="S94" s="170" t="s">
        <v>215</v>
      </c>
      <c r="T94" s="171" t="s">
        <v>182</v>
      </c>
      <c r="U94" s="157">
        <v>0</v>
      </c>
      <c r="V94" s="157">
        <f>ROUND(E94*U94,2)</f>
        <v>0</v>
      </c>
      <c r="W94" s="157"/>
      <c r="X94" s="157" t="s">
        <v>227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228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237"/>
      <c r="D95" s="238"/>
      <c r="E95" s="238"/>
      <c r="F95" s="238"/>
      <c r="G95" s="238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47"/>
      <c r="Z95" s="147"/>
      <c r="AA95" s="147"/>
      <c r="AB95" s="147"/>
      <c r="AC95" s="147"/>
      <c r="AD95" s="147"/>
      <c r="AE95" s="147"/>
      <c r="AF95" s="147"/>
      <c r="AG95" s="147" t="s">
        <v>187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65">
        <v>43</v>
      </c>
      <c r="B96" s="166" t="s">
        <v>923</v>
      </c>
      <c r="C96" s="175" t="s">
        <v>924</v>
      </c>
      <c r="D96" s="167" t="s">
        <v>286</v>
      </c>
      <c r="E96" s="168">
        <v>110</v>
      </c>
      <c r="F96" s="169"/>
      <c r="G96" s="170">
        <f>ROUND(E96*F96,2)</f>
        <v>0</v>
      </c>
      <c r="H96" s="169"/>
      <c r="I96" s="170">
        <f>ROUND(E96*H96,2)</f>
        <v>0</v>
      </c>
      <c r="J96" s="169"/>
      <c r="K96" s="170">
        <f>ROUND(E96*J96,2)</f>
        <v>0</v>
      </c>
      <c r="L96" s="170">
        <v>21</v>
      </c>
      <c r="M96" s="170">
        <f>G96*(1+L96/100)</f>
        <v>0</v>
      </c>
      <c r="N96" s="168">
        <v>0</v>
      </c>
      <c r="O96" s="168">
        <f>ROUND(E96*N96,2)</f>
        <v>0</v>
      </c>
      <c r="P96" s="168">
        <v>0</v>
      </c>
      <c r="Q96" s="168">
        <f>ROUND(E96*P96,2)</f>
        <v>0</v>
      </c>
      <c r="R96" s="170"/>
      <c r="S96" s="170" t="s">
        <v>215</v>
      </c>
      <c r="T96" s="171" t="s">
        <v>182</v>
      </c>
      <c r="U96" s="157">
        <v>0.16944999999999999</v>
      </c>
      <c r="V96" s="157">
        <f>ROUND(E96*U96,2)</f>
        <v>18.64</v>
      </c>
      <c r="W96" s="157"/>
      <c r="X96" s="157" t="s">
        <v>227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228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237"/>
      <c r="D97" s="238"/>
      <c r="E97" s="238"/>
      <c r="F97" s="238"/>
      <c r="G97" s="238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47"/>
      <c r="Z97" s="147"/>
      <c r="AA97" s="147"/>
      <c r="AB97" s="147"/>
      <c r="AC97" s="147"/>
      <c r="AD97" s="147"/>
      <c r="AE97" s="147"/>
      <c r="AF97" s="147"/>
      <c r="AG97" s="147" t="s">
        <v>187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65">
        <v>44</v>
      </c>
      <c r="B98" s="166" t="s">
        <v>925</v>
      </c>
      <c r="C98" s="175" t="s">
        <v>926</v>
      </c>
      <c r="D98" s="167" t="s">
        <v>304</v>
      </c>
      <c r="E98" s="168">
        <v>7</v>
      </c>
      <c r="F98" s="169"/>
      <c r="G98" s="170">
        <f>ROUND(E98*F98,2)</f>
        <v>0</v>
      </c>
      <c r="H98" s="169"/>
      <c r="I98" s="170">
        <f>ROUND(E98*H98,2)</f>
        <v>0</v>
      </c>
      <c r="J98" s="169"/>
      <c r="K98" s="170">
        <f>ROUND(E98*J98,2)</f>
        <v>0</v>
      </c>
      <c r="L98" s="170">
        <v>21</v>
      </c>
      <c r="M98" s="170">
        <f>G98*(1+L98/100)</f>
        <v>0</v>
      </c>
      <c r="N98" s="168">
        <v>0</v>
      </c>
      <c r="O98" s="168">
        <f>ROUND(E98*N98,2)</f>
        <v>0</v>
      </c>
      <c r="P98" s="168">
        <v>0</v>
      </c>
      <c r="Q98" s="168">
        <f>ROUND(E98*P98,2)</f>
        <v>0</v>
      </c>
      <c r="R98" s="170"/>
      <c r="S98" s="170" t="s">
        <v>215</v>
      </c>
      <c r="T98" s="171" t="s">
        <v>182</v>
      </c>
      <c r="U98" s="157">
        <v>0.66</v>
      </c>
      <c r="V98" s="157">
        <f>ROUND(E98*U98,2)</f>
        <v>4.62</v>
      </c>
      <c r="W98" s="157"/>
      <c r="X98" s="157" t="s">
        <v>227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845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237"/>
      <c r="D99" s="238"/>
      <c r="E99" s="238"/>
      <c r="F99" s="238"/>
      <c r="G99" s="238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47"/>
      <c r="Z99" s="147"/>
      <c r="AA99" s="147"/>
      <c r="AB99" s="147"/>
      <c r="AC99" s="147"/>
      <c r="AD99" s="147"/>
      <c r="AE99" s="147"/>
      <c r="AF99" s="147"/>
      <c r="AG99" s="147" t="s">
        <v>187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65">
        <v>45</v>
      </c>
      <c r="B100" s="166" t="s">
        <v>927</v>
      </c>
      <c r="C100" s="175" t="s">
        <v>928</v>
      </c>
      <c r="D100" s="167" t="s">
        <v>304</v>
      </c>
      <c r="E100" s="168">
        <v>7</v>
      </c>
      <c r="F100" s="169"/>
      <c r="G100" s="170">
        <f>ROUND(E100*F100,2)</f>
        <v>0</v>
      </c>
      <c r="H100" s="169"/>
      <c r="I100" s="170">
        <f>ROUND(E100*H100,2)</f>
        <v>0</v>
      </c>
      <c r="J100" s="169"/>
      <c r="K100" s="170">
        <f>ROUND(E100*J100,2)</f>
        <v>0</v>
      </c>
      <c r="L100" s="170">
        <v>21</v>
      </c>
      <c r="M100" s="170">
        <f>G100*(1+L100/100)</f>
        <v>0</v>
      </c>
      <c r="N100" s="168">
        <v>0</v>
      </c>
      <c r="O100" s="168">
        <f>ROUND(E100*N100,2)</f>
        <v>0</v>
      </c>
      <c r="P100" s="168">
        <v>0</v>
      </c>
      <c r="Q100" s="168">
        <f>ROUND(E100*P100,2)</f>
        <v>0</v>
      </c>
      <c r="R100" s="170"/>
      <c r="S100" s="170" t="s">
        <v>215</v>
      </c>
      <c r="T100" s="171" t="s">
        <v>182</v>
      </c>
      <c r="U100" s="157">
        <v>0.66300000000000003</v>
      </c>
      <c r="V100" s="157">
        <f>ROUND(E100*U100,2)</f>
        <v>4.6399999999999997</v>
      </c>
      <c r="W100" s="157"/>
      <c r="X100" s="157" t="s">
        <v>227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228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237"/>
      <c r="D101" s="238"/>
      <c r="E101" s="238"/>
      <c r="F101" s="238"/>
      <c r="G101" s="238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47"/>
      <c r="Z101" s="147"/>
      <c r="AA101" s="147"/>
      <c r="AB101" s="147"/>
      <c r="AC101" s="147"/>
      <c r="AD101" s="147"/>
      <c r="AE101" s="147"/>
      <c r="AF101" s="147"/>
      <c r="AG101" s="147" t="s">
        <v>187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65">
        <v>46</v>
      </c>
      <c r="B102" s="166" t="s">
        <v>929</v>
      </c>
      <c r="C102" s="175" t="s">
        <v>930</v>
      </c>
      <c r="D102" s="167" t="s">
        <v>248</v>
      </c>
      <c r="E102" s="168">
        <v>110</v>
      </c>
      <c r="F102" s="169"/>
      <c r="G102" s="170">
        <f>ROUND(E102*F102,2)</f>
        <v>0</v>
      </c>
      <c r="H102" s="169"/>
      <c r="I102" s="170">
        <f>ROUND(E102*H102,2)</f>
        <v>0</v>
      </c>
      <c r="J102" s="169"/>
      <c r="K102" s="170">
        <f>ROUND(E102*J102,2)</f>
        <v>0</v>
      </c>
      <c r="L102" s="170">
        <v>21</v>
      </c>
      <c r="M102" s="170">
        <f>G102*(1+L102/100)</f>
        <v>0</v>
      </c>
      <c r="N102" s="168">
        <v>0</v>
      </c>
      <c r="O102" s="168">
        <f>ROUND(E102*N102,2)</f>
        <v>0</v>
      </c>
      <c r="P102" s="168">
        <v>0</v>
      </c>
      <c r="Q102" s="168">
        <f>ROUND(E102*P102,2)</f>
        <v>0</v>
      </c>
      <c r="R102" s="170"/>
      <c r="S102" s="170" t="s">
        <v>215</v>
      </c>
      <c r="T102" s="171" t="s">
        <v>182</v>
      </c>
      <c r="U102" s="157">
        <v>0.129</v>
      </c>
      <c r="V102" s="157">
        <f>ROUND(E102*U102,2)</f>
        <v>14.19</v>
      </c>
      <c r="W102" s="157"/>
      <c r="X102" s="157" t="s">
        <v>227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228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237"/>
      <c r="D103" s="238"/>
      <c r="E103" s="238"/>
      <c r="F103" s="238"/>
      <c r="G103" s="238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187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65">
        <v>47</v>
      </c>
      <c r="B104" s="166" t="s">
        <v>931</v>
      </c>
      <c r="C104" s="175" t="s">
        <v>932</v>
      </c>
      <c r="D104" s="167" t="s">
        <v>933</v>
      </c>
      <c r="E104" s="168">
        <v>1</v>
      </c>
      <c r="F104" s="169"/>
      <c r="G104" s="170">
        <f>ROUND(E104*F104,2)</f>
        <v>0</v>
      </c>
      <c r="H104" s="169"/>
      <c r="I104" s="170">
        <f>ROUND(E104*H104,2)</f>
        <v>0</v>
      </c>
      <c r="J104" s="169"/>
      <c r="K104" s="170">
        <f>ROUND(E104*J104,2)</f>
        <v>0</v>
      </c>
      <c r="L104" s="170">
        <v>21</v>
      </c>
      <c r="M104" s="170">
        <f>G104*(1+L104/100)</f>
        <v>0</v>
      </c>
      <c r="N104" s="168">
        <v>0</v>
      </c>
      <c r="O104" s="168">
        <f>ROUND(E104*N104,2)</f>
        <v>0</v>
      </c>
      <c r="P104" s="168">
        <v>0</v>
      </c>
      <c r="Q104" s="168">
        <f>ROUND(E104*P104,2)</f>
        <v>0</v>
      </c>
      <c r="R104" s="170"/>
      <c r="S104" s="170" t="s">
        <v>215</v>
      </c>
      <c r="T104" s="171" t="s">
        <v>182</v>
      </c>
      <c r="U104" s="157">
        <v>0</v>
      </c>
      <c r="V104" s="157">
        <f>ROUND(E104*U104,2)</f>
        <v>0</v>
      </c>
      <c r="W104" s="157"/>
      <c r="X104" s="157" t="s">
        <v>934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935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237"/>
      <c r="D105" s="238"/>
      <c r="E105" s="238"/>
      <c r="F105" s="238"/>
      <c r="G105" s="238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187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65">
        <v>48</v>
      </c>
      <c r="B106" s="166" t="s">
        <v>936</v>
      </c>
      <c r="C106" s="175" t="s">
        <v>937</v>
      </c>
      <c r="D106" s="167" t="s">
        <v>938</v>
      </c>
      <c r="E106" s="168">
        <v>12.6</v>
      </c>
      <c r="F106" s="169"/>
      <c r="G106" s="170">
        <f>ROUND(E106*F106,2)</f>
        <v>0</v>
      </c>
      <c r="H106" s="169"/>
      <c r="I106" s="170">
        <f>ROUND(E106*H106,2)</f>
        <v>0</v>
      </c>
      <c r="J106" s="169"/>
      <c r="K106" s="170">
        <f>ROUND(E106*J106,2)</f>
        <v>0</v>
      </c>
      <c r="L106" s="170">
        <v>21</v>
      </c>
      <c r="M106" s="170">
        <f>G106*(1+L106/100)</f>
        <v>0</v>
      </c>
      <c r="N106" s="168">
        <v>0</v>
      </c>
      <c r="O106" s="168">
        <f>ROUND(E106*N106,2)</f>
        <v>0</v>
      </c>
      <c r="P106" s="168">
        <v>0</v>
      </c>
      <c r="Q106" s="168">
        <f>ROUND(E106*P106,2)</f>
        <v>0</v>
      </c>
      <c r="R106" s="170"/>
      <c r="S106" s="170" t="s">
        <v>215</v>
      </c>
      <c r="T106" s="171" t="s">
        <v>182</v>
      </c>
      <c r="U106" s="157">
        <v>0</v>
      </c>
      <c r="V106" s="157">
        <f>ROUND(E106*U106,2)</f>
        <v>0</v>
      </c>
      <c r="W106" s="157"/>
      <c r="X106" s="157" t="s">
        <v>183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184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237"/>
      <c r="D107" s="238"/>
      <c r="E107" s="238"/>
      <c r="F107" s="238"/>
      <c r="G107" s="238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47"/>
      <c r="Z107" s="147"/>
      <c r="AA107" s="147"/>
      <c r="AB107" s="147"/>
      <c r="AC107" s="147"/>
      <c r="AD107" s="147"/>
      <c r="AE107" s="147"/>
      <c r="AF107" s="147"/>
      <c r="AG107" s="147" t="s">
        <v>187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x14ac:dyDescent="0.2">
      <c r="A108" s="159" t="s">
        <v>176</v>
      </c>
      <c r="B108" s="160" t="s">
        <v>142</v>
      </c>
      <c r="C108" s="174" t="s">
        <v>143</v>
      </c>
      <c r="D108" s="161"/>
      <c r="E108" s="162"/>
      <c r="F108" s="163"/>
      <c r="G108" s="163">
        <f>SUMIF(AG109:AG114,"&lt;&gt;NOR",G109:G114)</f>
        <v>0</v>
      </c>
      <c r="H108" s="163"/>
      <c r="I108" s="163">
        <f>SUM(I109:I114)</f>
        <v>0</v>
      </c>
      <c r="J108" s="163"/>
      <c r="K108" s="163">
        <f>SUM(K109:K114)</f>
        <v>0</v>
      </c>
      <c r="L108" s="163"/>
      <c r="M108" s="163">
        <f>SUM(M109:M114)</f>
        <v>0</v>
      </c>
      <c r="N108" s="162"/>
      <c r="O108" s="162">
        <f>SUM(O109:O114)</f>
        <v>7.0000000000000007E-2</v>
      </c>
      <c r="P108" s="162"/>
      <c r="Q108" s="162">
        <f>SUM(Q109:Q114)</f>
        <v>0</v>
      </c>
      <c r="R108" s="163"/>
      <c r="S108" s="163"/>
      <c r="T108" s="164"/>
      <c r="U108" s="158"/>
      <c r="V108" s="158">
        <f>SUM(V109:V114)</f>
        <v>0</v>
      </c>
      <c r="W108" s="158"/>
      <c r="X108" s="158"/>
      <c r="AG108" t="s">
        <v>177</v>
      </c>
    </row>
    <row r="109" spans="1:60" outlineLevel="1" x14ac:dyDescent="0.2">
      <c r="A109" s="165">
        <v>49</v>
      </c>
      <c r="B109" s="166" t="s">
        <v>939</v>
      </c>
      <c r="C109" s="175" t="s">
        <v>940</v>
      </c>
      <c r="D109" s="167" t="s">
        <v>286</v>
      </c>
      <c r="E109" s="168">
        <v>88</v>
      </c>
      <c r="F109" s="169"/>
      <c r="G109" s="170">
        <f>ROUND(E109*F109,2)</f>
        <v>0</v>
      </c>
      <c r="H109" s="169"/>
      <c r="I109" s="170">
        <f>ROUND(E109*H109,2)</f>
        <v>0</v>
      </c>
      <c r="J109" s="169"/>
      <c r="K109" s="170">
        <f>ROUND(E109*J109,2)</f>
        <v>0</v>
      </c>
      <c r="L109" s="170">
        <v>21</v>
      </c>
      <c r="M109" s="170">
        <f>G109*(1+L109/100)</f>
        <v>0</v>
      </c>
      <c r="N109" s="168">
        <v>1.9000000000000001E-4</v>
      </c>
      <c r="O109" s="168">
        <f>ROUND(E109*N109,2)</f>
        <v>0.02</v>
      </c>
      <c r="P109" s="168">
        <v>0</v>
      </c>
      <c r="Q109" s="168">
        <f>ROUND(E109*P109,2)</f>
        <v>0</v>
      </c>
      <c r="R109" s="170"/>
      <c r="S109" s="170" t="s">
        <v>215</v>
      </c>
      <c r="T109" s="171" t="s">
        <v>182</v>
      </c>
      <c r="U109" s="157">
        <v>0</v>
      </c>
      <c r="V109" s="157">
        <f>ROUND(E109*U109,2)</f>
        <v>0</v>
      </c>
      <c r="W109" s="157"/>
      <c r="X109" s="157" t="s">
        <v>425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426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237"/>
      <c r="D110" s="238"/>
      <c r="E110" s="238"/>
      <c r="F110" s="238"/>
      <c r="G110" s="238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47"/>
      <c r="Z110" s="147"/>
      <c r="AA110" s="147"/>
      <c r="AB110" s="147"/>
      <c r="AC110" s="147"/>
      <c r="AD110" s="147"/>
      <c r="AE110" s="147"/>
      <c r="AF110" s="147"/>
      <c r="AG110" s="147" t="s">
        <v>187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65">
        <v>50</v>
      </c>
      <c r="B111" s="166" t="s">
        <v>941</v>
      </c>
      <c r="C111" s="175" t="s">
        <v>942</v>
      </c>
      <c r="D111" s="167" t="s">
        <v>286</v>
      </c>
      <c r="E111" s="168">
        <v>50</v>
      </c>
      <c r="F111" s="169"/>
      <c r="G111" s="170">
        <f>ROUND(E111*F111,2)</f>
        <v>0</v>
      </c>
      <c r="H111" s="169"/>
      <c r="I111" s="170">
        <f>ROUND(E111*H111,2)</f>
        <v>0</v>
      </c>
      <c r="J111" s="169"/>
      <c r="K111" s="170">
        <f>ROUND(E111*J111,2)</f>
        <v>0</v>
      </c>
      <c r="L111" s="170">
        <v>21</v>
      </c>
      <c r="M111" s="170">
        <f>G111*(1+L111/100)</f>
        <v>0</v>
      </c>
      <c r="N111" s="168">
        <v>3.1E-4</v>
      </c>
      <c r="O111" s="168">
        <f>ROUND(E111*N111,2)</f>
        <v>0.02</v>
      </c>
      <c r="P111" s="168">
        <v>0</v>
      </c>
      <c r="Q111" s="168">
        <f>ROUND(E111*P111,2)</f>
        <v>0</v>
      </c>
      <c r="R111" s="170"/>
      <c r="S111" s="170" t="s">
        <v>215</v>
      </c>
      <c r="T111" s="171" t="s">
        <v>182</v>
      </c>
      <c r="U111" s="157">
        <v>0</v>
      </c>
      <c r="V111" s="157">
        <f>ROUND(E111*U111,2)</f>
        <v>0</v>
      </c>
      <c r="W111" s="157"/>
      <c r="X111" s="157" t="s">
        <v>425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426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237"/>
      <c r="D112" s="238"/>
      <c r="E112" s="238"/>
      <c r="F112" s="238"/>
      <c r="G112" s="238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187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65">
        <v>51</v>
      </c>
      <c r="B113" s="166" t="s">
        <v>943</v>
      </c>
      <c r="C113" s="175" t="s">
        <v>944</v>
      </c>
      <c r="D113" s="167" t="s">
        <v>286</v>
      </c>
      <c r="E113" s="168">
        <v>48</v>
      </c>
      <c r="F113" s="169"/>
      <c r="G113" s="170">
        <f>ROUND(E113*F113,2)</f>
        <v>0</v>
      </c>
      <c r="H113" s="169"/>
      <c r="I113" s="170">
        <f>ROUND(E113*H113,2)</f>
        <v>0</v>
      </c>
      <c r="J113" s="169"/>
      <c r="K113" s="170">
        <f>ROUND(E113*J113,2)</f>
        <v>0</v>
      </c>
      <c r="L113" s="170">
        <v>21</v>
      </c>
      <c r="M113" s="170">
        <f>G113*(1+L113/100)</f>
        <v>0</v>
      </c>
      <c r="N113" s="168">
        <v>6.8999999999999997E-4</v>
      </c>
      <c r="O113" s="168">
        <f>ROUND(E113*N113,2)</f>
        <v>0.03</v>
      </c>
      <c r="P113" s="168">
        <v>0</v>
      </c>
      <c r="Q113" s="168">
        <f>ROUND(E113*P113,2)</f>
        <v>0</v>
      </c>
      <c r="R113" s="170"/>
      <c r="S113" s="170" t="s">
        <v>215</v>
      </c>
      <c r="T113" s="171" t="s">
        <v>182</v>
      </c>
      <c r="U113" s="157">
        <v>0</v>
      </c>
      <c r="V113" s="157">
        <f>ROUND(E113*U113,2)</f>
        <v>0</v>
      </c>
      <c r="W113" s="157"/>
      <c r="X113" s="157" t="s">
        <v>425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426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237"/>
      <c r="D114" s="238"/>
      <c r="E114" s="238"/>
      <c r="F114" s="238"/>
      <c r="G114" s="238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47"/>
      <c r="Z114" s="147"/>
      <c r="AA114" s="147"/>
      <c r="AB114" s="147"/>
      <c r="AC114" s="147"/>
      <c r="AD114" s="147"/>
      <c r="AE114" s="147"/>
      <c r="AF114" s="147"/>
      <c r="AG114" s="147" t="s">
        <v>187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x14ac:dyDescent="0.2">
      <c r="A115" s="159" t="s">
        <v>176</v>
      </c>
      <c r="B115" s="160" t="s">
        <v>147</v>
      </c>
      <c r="C115" s="174" t="s">
        <v>27</v>
      </c>
      <c r="D115" s="161"/>
      <c r="E115" s="162"/>
      <c r="F115" s="163"/>
      <c r="G115" s="163">
        <f>SUMIF(AG116:AG123,"&lt;&gt;NOR",G116:G123)</f>
        <v>0</v>
      </c>
      <c r="H115" s="163"/>
      <c r="I115" s="163">
        <f>SUM(I116:I123)</f>
        <v>0</v>
      </c>
      <c r="J115" s="163"/>
      <c r="K115" s="163">
        <f>SUM(K116:K123)</f>
        <v>0</v>
      </c>
      <c r="L115" s="163"/>
      <c r="M115" s="163">
        <f>SUM(M116:M123)</f>
        <v>0</v>
      </c>
      <c r="N115" s="162"/>
      <c r="O115" s="162">
        <f>SUM(O116:O123)</f>
        <v>0</v>
      </c>
      <c r="P115" s="162"/>
      <c r="Q115" s="162">
        <f>SUM(Q116:Q123)</f>
        <v>0</v>
      </c>
      <c r="R115" s="163"/>
      <c r="S115" s="163"/>
      <c r="T115" s="164"/>
      <c r="U115" s="158"/>
      <c r="V115" s="158">
        <f>SUM(V116:V123)</f>
        <v>0</v>
      </c>
      <c r="W115" s="158"/>
      <c r="X115" s="158"/>
      <c r="AG115" t="s">
        <v>177</v>
      </c>
    </row>
    <row r="116" spans="1:60" outlineLevel="1" x14ac:dyDescent="0.2">
      <c r="A116" s="165">
        <v>52</v>
      </c>
      <c r="B116" s="166" t="s">
        <v>178</v>
      </c>
      <c r="C116" s="175" t="s">
        <v>179</v>
      </c>
      <c r="D116" s="167" t="s">
        <v>199</v>
      </c>
      <c r="E116" s="168">
        <v>1</v>
      </c>
      <c r="F116" s="169"/>
      <c r="G116" s="170">
        <f>ROUND(E116*F116,2)</f>
        <v>0</v>
      </c>
      <c r="H116" s="169"/>
      <c r="I116" s="170">
        <f>ROUND(E116*H116,2)</f>
        <v>0</v>
      </c>
      <c r="J116" s="169"/>
      <c r="K116" s="170">
        <f>ROUND(E116*J116,2)</f>
        <v>0</v>
      </c>
      <c r="L116" s="170">
        <v>21</v>
      </c>
      <c r="M116" s="170">
        <f>G116*(1+L116/100)</f>
        <v>0</v>
      </c>
      <c r="N116" s="168">
        <v>0</v>
      </c>
      <c r="O116" s="168">
        <f>ROUND(E116*N116,2)</f>
        <v>0</v>
      </c>
      <c r="P116" s="168">
        <v>0</v>
      </c>
      <c r="Q116" s="168">
        <f>ROUND(E116*P116,2)</f>
        <v>0</v>
      </c>
      <c r="R116" s="170"/>
      <c r="S116" s="170" t="s">
        <v>215</v>
      </c>
      <c r="T116" s="171" t="s">
        <v>182</v>
      </c>
      <c r="U116" s="157">
        <v>0</v>
      </c>
      <c r="V116" s="157">
        <f>ROUND(E116*U116,2)</f>
        <v>0</v>
      </c>
      <c r="W116" s="157"/>
      <c r="X116" s="157" t="s">
        <v>183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184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239" t="s">
        <v>185</v>
      </c>
      <c r="D117" s="240"/>
      <c r="E117" s="240"/>
      <c r="F117" s="240"/>
      <c r="G117" s="240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186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72" t="str">
        <f>C117</f>
        <v>Zaměření a vytýčení stávajících inženýrských sítí v místě stavby z hlediska jejich ochrany při provádění stavby.</v>
      </c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241"/>
      <c r="D118" s="242"/>
      <c r="E118" s="242"/>
      <c r="F118" s="242"/>
      <c r="G118" s="242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47"/>
      <c r="Z118" s="147"/>
      <c r="AA118" s="147"/>
      <c r="AB118" s="147"/>
      <c r="AC118" s="147"/>
      <c r="AD118" s="147"/>
      <c r="AE118" s="147"/>
      <c r="AF118" s="147"/>
      <c r="AG118" s="147" t="s">
        <v>187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65">
        <v>53</v>
      </c>
      <c r="B119" s="166" t="s">
        <v>945</v>
      </c>
      <c r="C119" s="175" t="s">
        <v>946</v>
      </c>
      <c r="D119" s="167" t="s">
        <v>199</v>
      </c>
      <c r="E119" s="168">
        <v>1</v>
      </c>
      <c r="F119" s="169"/>
      <c r="G119" s="170">
        <f>ROUND(E119*F119,2)</f>
        <v>0</v>
      </c>
      <c r="H119" s="169"/>
      <c r="I119" s="170">
        <f>ROUND(E119*H119,2)</f>
        <v>0</v>
      </c>
      <c r="J119" s="169"/>
      <c r="K119" s="170">
        <f>ROUND(E119*J119,2)</f>
        <v>0</v>
      </c>
      <c r="L119" s="170">
        <v>21</v>
      </c>
      <c r="M119" s="170">
        <f>G119*(1+L119/100)</f>
        <v>0</v>
      </c>
      <c r="N119" s="168">
        <v>0</v>
      </c>
      <c r="O119" s="168">
        <f>ROUND(E119*N119,2)</f>
        <v>0</v>
      </c>
      <c r="P119" s="168">
        <v>0</v>
      </c>
      <c r="Q119" s="168">
        <f>ROUND(E119*P119,2)</f>
        <v>0</v>
      </c>
      <c r="R119" s="170"/>
      <c r="S119" s="170" t="s">
        <v>215</v>
      </c>
      <c r="T119" s="171" t="s">
        <v>182</v>
      </c>
      <c r="U119" s="157">
        <v>0</v>
      </c>
      <c r="V119" s="157">
        <f>ROUND(E119*U119,2)</f>
        <v>0</v>
      </c>
      <c r="W119" s="157"/>
      <c r="X119" s="157" t="s">
        <v>183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184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239" t="s">
        <v>947</v>
      </c>
      <c r="D120" s="240"/>
      <c r="E120" s="240"/>
      <c r="F120" s="240"/>
      <c r="G120" s="240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47"/>
      <c r="Z120" s="147"/>
      <c r="AA120" s="147"/>
      <c r="AB120" s="147"/>
      <c r="AC120" s="147"/>
      <c r="AD120" s="147"/>
      <c r="AE120" s="147"/>
      <c r="AF120" s="147"/>
      <c r="AG120" s="147" t="s">
        <v>186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241"/>
      <c r="D121" s="242"/>
      <c r="E121" s="242"/>
      <c r="F121" s="242"/>
      <c r="G121" s="242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47"/>
      <c r="Z121" s="147"/>
      <c r="AA121" s="147"/>
      <c r="AB121" s="147"/>
      <c r="AC121" s="147"/>
      <c r="AD121" s="147"/>
      <c r="AE121" s="147"/>
      <c r="AF121" s="147"/>
      <c r="AG121" s="147" t="s">
        <v>187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65">
        <v>54</v>
      </c>
      <c r="B122" s="166" t="s">
        <v>948</v>
      </c>
      <c r="C122" s="175" t="s">
        <v>949</v>
      </c>
      <c r="D122" s="167" t="s">
        <v>199</v>
      </c>
      <c r="E122" s="168">
        <v>1</v>
      </c>
      <c r="F122" s="169"/>
      <c r="G122" s="170">
        <f>ROUND(E122*F122,2)</f>
        <v>0</v>
      </c>
      <c r="H122" s="169"/>
      <c r="I122" s="170">
        <f>ROUND(E122*H122,2)</f>
        <v>0</v>
      </c>
      <c r="J122" s="169"/>
      <c r="K122" s="170">
        <f>ROUND(E122*J122,2)</f>
        <v>0</v>
      </c>
      <c r="L122" s="170">
        <v>21</v>
      </c>
      <c r="M122" s="170">
        <f>G122*(1+L122/100)</f>
        <v>0</v>
      </c>
      <c r="N122" s="168">
        <v>0</v>
      </c>
      <c r="O122" s="168">
        <f>ROUND(E122*N122,2)</f>
        <v>0</v>
      </c>
      <c r="P122" s="168">
        <v>0</v>
      </c>
      <c r="Q122" s="168">
        <f>ROUND(E122*P122,2)</f>
        <v>0</v>
      </c>
      <c r="R122" s="170"/>
      <c r="S122" s="170" t="s">
        <v>215</v>
      </c>
      <c r="T122" s="171" t="s">
        <v>182</v>
      </c>
      <c r="U122" s="157">
        <v>0</v>
      </c>
      <c r="V122" s="157">
        <f>ROUND(E122*U122,2)</f>
        <v>0</v>
      </c>
      <c r="W122" s="157"/>
      <c r="X122" s="157" t="s">
        <v>183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184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237"/>
      <c r="D123" s="238"/>
      <c r="E123" s="238"/>
      <c r="F123" s="238"/>
      <c r="G123" s="238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47"/>
      <c r="Z123" s="147"/>
      <c r="AA123" s="147"/>
      <c r="AB123" s="147"/>
      <c r="AC123" s="147"/>
      <c r="AD123" s="147"/>
      <c r="AE123" s="147"/>
      <c r="AF123" s="147"/>
      <c r="AG123" s="147" t="s">
        <v>187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x14ac:dyDescent="0.2">
      <c r="A124" s="159" t="s">
        <v>176</v>
      </c>
      <c r="B124" s="160" t="s">
        <v>148</v>
      </c>
      <c r="C124" s="174" t="s">
        <v>28</v>
      </c>
      <c r="D124" s="161"/>
      <c r="E124" s="162"/>
      <c r="F124" s="163"/>
      <c r="G124" s="163">
        <f>SUMIF(AG125:AG126,"&lt;&gt;NOR",G125:G126)</f>
        <v>0</v>
      </c>
      <c r="H124" s="163"/>
      <c r="I124" s="163">
        <f>SUM(I125:I126)</f>
        <v>0</v>
      </c>
      <c r="J124" s="163"/>
      <c r="K124" s="163">
        <f>SUM(K125:K126)</f>
        <v>0</v>
      </c>
      <c r="L124" s="163"/>
      <c r="M124" s="163">
        <f>SUM(M125:M126)</f>
        <v>0</v>
      </c>
      <c r="N124" s="162"/>
      <c r="O124" s="162">
        <f>SUM(O125:O126)</f>
        <v>0</v>
      </c>
      <c r="P124" s="162"/>
      <c r="Q124" s="162">
        <f>SUM(Q125:Q126)</f>
        <v>0</v>
      </c>
      <c r="R124" s="163"/>
      <c r="S124" s="163"/>
      <c r="T124" s="164"/>
      <c r="U124" s="158"/>
      <c r="V124" s="158">
        <f>SUM(V125:V126)</f>
        <v>0</v>
      </c>
      <c r="W124" s="158"/>
      <c r="X124" s="158"/>
      <c r="AG124" t="s">
        <v>177</v>
      </c>
    </row>
    <row r="125" spans="1:60" outlineLevel="1" x14ac:dyDescent="0.2">
      <c r="A125" s="165">
        <v>55</v>
      </c>
      <c r="B125" s="166" t="s">
        <v>950</v>
      </c>
      <c r="C125" s="175" t="s">
        <v>951</v>
      </c>
      <c r="D125" s="167" t="s">
        <v>349</v>
      </c>
      <c r="E125" s="168">
        <v>4</v>
      </c>
      <c r="F125" s="169"/>
      <c r="G125" s="170">
        <f>ROUND(E125*F125,2)</f>
        <v>0</v>
      </c>
      <c r="H125" s="169"/>
      <c r="I125" s="170">
        <f>ROUND(E125*H125,2)</f>
        <v>0</v>
      </c>
      <c r="J125" s="169"/>
      <c r="K125" s="170">
        <f>ROUND(E125*J125,2)</f>
        <v>0</v>
      </c>
      <c r="L125" s="170">
        <v>21</v>
      </c>
      <c r="M125" s="170">
        <f>G125*(1+L125/100)</f>
        <v>0</v>
      </c>
      <c r="N125" s="168">
        <v>0</v>
      </c>
      <c r="O125" s="168">
        <f>ROUND(E125*N125,2)</f>
        <v>0</v>
      </c>
      <c r="P125" s="168">
        <v>0</v>
      </c>
      <c r="Q125" s="168">
        <f>ROUND(E125*P125,2)</f>
        <v>0</v>
      </c>
      <c r="R125" s="170"/>
      <c r="S125" s="170" t="s">
        <v>215</v>
      </c>
      <c r="T125" s="171" t="s">
        <v>182</v>
      </c>
      <c r="U125" s="157">
        <v>0</v>
      </c>
      <c r="V125" s="157">
        <f>ROUND(E125*U125,2)</f>
        <v>0</v>
      </c>
      <c r="W125" s="157"/>
      <c r="X125" s="157" t="s">
        <v>183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184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237"/>
      <c r="D126" s="238"/>
      <c r="E126" s="238"/>
      <c r="F126" s="238"/>
      <c r="G126" s="238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47"/>
      <c r="Z126" s="147"/>
      <c r="AA126" s="147"/>
      <c r="AB126" s="147"/>
      <c r="AC126" s="147"/>
      <c r="AD126" s="147"/>
      <c r="AE126" s="147"/>
      <c r="AF126" s="147"/>
      <c r="AG126" s="147" t="s">
        <v>187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x14ac:dyDescent="0.2">
      <c r="A127" s="3"/>
      <c r="B127" s="4"/>
      <c r="C127" s="176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AE127">
        <v>15</v>
      </c>
      <c r="AF127">
        <v>21</v>
      </c>
      <c r="AG127" t="s">
        <v>163</v>
      </c>
    </row>
    <row r="128" spans="1:60" x14ac:dyDescent="0.2">
      <c r="A128" s="150"/>
      <c r="B128" s="151" t="s">
        <v>29</v>
      </c>
      <c r="C128" s="177"/>
      <c r="D128" s="152"/>
      <c r="E128" s="153"/>
      <c r="F128" s="153"/>
      <c r="G128" s="173">
        <f>G8+G43+G70+G77+G108+G115+G124</f>
        <v>0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AE128">
        <f>SUMIF(L7:L126,AE127,G7:G126)</f>
        <v>0</v>
      </c>
      <c r="AF128">
        <f>SUMIF(L7:L126,AF127,G7:G126)</f>
        <v>0</v>
      </c>
      <c r="AG128" t="s">
        <v>223</v>
      </c>
    </row>
    <row r="129" spans="3:33" x14ac:dyDescent="0.2">
      <c r="C129" s="178"/>
      <c r="D129" s="10"/>
      <c r="AG129" t="s">
        <v>224</v>
      </c>
    </row>
    <row r="130" spans="3:33" x14ac:dyDescent="0.2">
      <c r="D130" s="10"/>
    </row>
    <row r="131" spans="3:33" x14ac:dyDescent="0.2">
      <c r="D131" s="10"/>
    </row>
    <row r="132" spans="3:33" x14ac:dyDescent="0.2">
      <c r="D132" s="10"/>
    </row>
    <row r="133" spans="3:33" x14ac:dyDescent="0.2">
      <c r="D133" s="10"/>
    </row>
    <row r="134" spans="3:33" x14ac:dyDescent="0.2">
      <c r="D134" s="10"/>
    </row>
    <row r="135" spans="3:33" x14ac:dyDescent="0.2">
      <c r="D135" s="10"/>
    </row>
    <row r="136" spans="3:33" x14ac:dyDescent="0.2">
      <c r="D136" s="10"/>
    </row>
    <row r="137" spans="3:33" x14ac:dyDescent="0.2">
      <c r="D137" s="10"/>
    </row>
    <row r="138" spans="3:33" x14ac:dyDescent="0.2">
      <c r="D138" s="10"/>
    </row>
    <row r="139" spans="3:33" x14ac:dyDescent="0.2">
      <c r="D139" s="10"/>
    </row>
    <row r="140" spans="3:33" x14ac:dyDescent="0.2">
      <c r="D140" s="10"/>
    </row>
    <row r="141" spans="3:33" x14ac:dyDescent="0.2">
      <c r="D141" s="10"/>
    </row>
    <row r="142" spans="3:33" x14ac:dyDescent="0.2">
      <c r="D142" s="10"/>
    </row>
    <row r="143" spans="3:33" x14ac:dyDescent="0.2">
      <c r="D143" s="10"/>
    </row>
    <row r="144" spans="3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998" sheet="1"/>
  <mergeCells count="61">
    <mergeCell ref="C12:G12"/>
    <mergeCell ref="A1:G1"/>
    <mergeCell ref="C2:G2"/>
    <mergeCell ref="C3:G3"/>
    <mergeCell ref="C4:G4"/>
    <mergeCell ref="C10:G10"/>
    <mergeCell ref="C36:G36"/>
    <mergeCell ref="C14:G14"/>
    <mergeCell ref="C16:G16"/>
    <mergeCell ref="C18:G18"/>
    <mergeCell ref="C20:G20"/>
    <mergeCell ref="C22:G22"/>
    <mergeCell ref="C24:G24"/>
    <mergeCell ref="C26:G26"/>
    <mergeCell ref="C28:G28"/>
    <mergeCell ref="C30:G30"/>
    <mergeCell ref="C32:G32"/>
    <mergeCell ref="C34:G34"/>
    <mergeCell ref="C61:G61"/>
    <mergeCell ref="C38:G38"/>
    <mergeCell ref="C40:G40"/>
    <mergeCell ref="C42:G42"/>
    <mergeCell ref="C45:G45"/>
    <mergeCell ref="C47:G47"/>
    <mergeCell ref="C49:G49"/>
    <mergeCell ref="C51:G51"/>
    <mergeCell ref="C53:G53"/>
    <mergeCell ref="C55:G55"/>
    <mergeCell ref="C57:G57"/>
    <mergeCell ref="C59:G59"/>
    <mergeCell ref="C87:G87"/>
    <mergeCell ref="C63:G63"/>
    <mergeCell ref="C65:G65"/>
    <mergeCell ref="C67:G67"/>
    <mergeCell ref="C69:G69"/>
    <mergeCell ref="C72:G72"/>
    <mergeCell ref="C74:G74"/>
    <mergeCell ref="C76:G76"/>
    <mergeCell ref="C79:G79"/>
    <mergeCell ref="C81:G81"/>
    <mergeCell ref="C83:G83"/>
    <mergeCell ref="C85:G85"/>
    <mergeCell ref="C112:G112"/>
    <mergeCell ref="C89:G89"/>
    <mergeCell ref="C91:G91"/>
    <mergeCell ref="C93:G93"/>
    <mergeCell ref="C95:G95"/>
    <mergeCell ref="C97:G97"/>
    <mergeCell ref="C99:G99"/>
    <mergeCell ref="C101:G101"/>
    <mergeCell ref="C103:G103"/>
    <mergeCell ref="C105:G105"/>
    <mergeCell ref="C107:G107"/>
    <mergeCell ref="C110:G110"/>
    <mergeCell ref="C126:G126"/>
    <mergeCell ref="C114:G114"/>
    <mergeCell ref="C117:G117"/>
    <mergeCell ref="C118:G118"/>
    <mergeCell ref="C120:G120"/>
    <mergeCell ref="C121:G121"/>
    <mergeCell ref="C123:G12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3" t="s">
        <v>225</v>
      </c>
      <c r="B1" s="243"/>
      <c r="C1" s="243"/>
      <c r="D1" s="243"/>
      <c r="E1" s="243"/>
      <c r="F1" s="243"/>
      <c r="G1" s="243"/>
      <c r="AG1" t="s">
        <v>150</v>
      </c>
    </row>
    <row r="2" spans="1:60" ht="24.95" customHeight="1" x14ac:dyDescent="0.2">
      <c r="A2" s="139" t="s">
        <v>7</v>
      </c>
      <c r="B2" s="49" t="s">
        <v>41</v>
      </c>
      <c r="C2" s="244" t="s">
        <v>42</v>
      </c>
      <c r="D2" s="245"/>
      <c r="E2" s="245"/>
      <c r="F2" s="245"/>
      <c r="G2" s="246"/>
      <c r="AG2" t="s">
        <v>151</v>
      </c>
    </row>
    <row r="3" spans="1:60" ht="24.95" customHeight="1" x14ac:dyDescent="0.2">
      <c r="A3" s="139" t="s">
        <v>8</v>
      </c>
      <c r="B3" s="49" t="s">
        <v>61</v>
      </c>
      <c r="C3" s="244" t="s">
        <v>62</v>
      </c>
      <c r="D3" s="245"/>
      <c r="E3" s="245"/>
      <c r="F3" s="245"/>
      <c r="G3" s="246"/>
      <c r="AC3" s="121" t="s">
        <v>842</v>
      </c>
      <c r="AG3" t="s">
        <v>153</v>
      </c>
    </row>
    <row r="4" spans="1:60" ht="24.95" customHeight="1" x14ac:dyDescent="0.2">
      <c r="A4" s="140" t="s">
        <v>9</v>
      </c>
      <c r="B4" s="141" t="s">
        <v>61</v>
      </c>
      <c r="C4" s="247" t="s">
        <v>63</v>
      </c>
      <c r="D4" s="248"/>
      <c r="E4" s="248"/>
      <c r="F4" s="248"/>
      <c r="G4" s="249"/>
      <c r="AG4" t="s">
        <v>154</v>
      </c>
    </row>
    <row r="5" spans="1:60" x14ac:dyDescent="0.2">
      <c r="D5" s="10"/>
    </row>
    <row r="6" spans="1:60" ht="38.25" x14ac:dyDescent="0.2">
      <c r="A6" s="143" t="s">
        <v>155</v>
      </c>
      <c r="B6" s="145" t="s">
        <v>156</v>
      </c>
      <c r="C6" s="145" t="s">
        <v>157</v>
      </c>
      <c r="D6" s="144" t="s">
        <v>158</v>
      </c>
      <c r="E6" s="143" t="s">
        <v>159</v>
      </c>
      <c r="F6" s="142" t="s">
        <v>160</v>
      </c>
      <c r="G6" s="143" t="s">
        <v>29</v>
      </c>
      <c r="H6" s="146" t="s">
        <v>30</v>
      </c>
      <c r="I6" s="146" t="s">
        <v>161</v>
      </c>
      <c r="J6" s="146" t="s">
        <v>31</v>
      </c>
      <c r="K6" s="146" t="s">
        <v>162</v>
      </c>
      <c r="L6" s="146" t="s">
        <v>163</v>
      </c>
      <c r="M6" s="146" t="s">
        <v>164</v>
      </c>
      <c r="N6" s="146" t="s">
        <v>165</v>
      </c>
      <c r="O6" s="146" t="s">
        <v>166</v>
      </c>
      <c r="P6" s="146" t="s">
        <v>167</v>
      </c>
      <c r="Q6" s="146" t="s">
        <v>168</v>
      </c>
      <c r="R6" s="146" t="s">
        <v>169</v>
      </c>
      <c r="S6" s="146" t="s">
        <v>170</v>
      </c>
      <c r="T6" s="146" t="s">
        <v>171</v>
      </c>
      <c r="U6" s="146" t="s">
        <v>172</v>
      </c>
      <c r="V6" s="146" t="s">
        <v>173</v>
      </c>
      <c r="W6" s="146" t="s">
        <v>174</v>
      </c>
      <c r="X6" s="146" t="s">
        <v>175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59" t="s">
        <v>176</v>
      </c>
      <c r="B8" s="160" t="s">
        <v>134</v>
      </c>
      <c r="C8" s="174" t="s">
        <v>135</v>
      </c>
      <c r="D8" s="161"/>
      <c r="E8" s="162"/>
      <c r="F8" s="163"/>
      <c r="G8" s="163">
        <f>SUMIF(AG9:AG24,"&lt;&gt;NOR",G9:G24)</f>
        <v>0</v>
      </c>
      <c r="H8" s="163"/>
      <c r="I8" s="163">
        <f>SUM(I9:I24)</f>
        <v>0</v>
      </c>
      <c r="J8" s="163"/>
      <c r="K8" s="163">
        <f>SUM(K9:K24)</f>
        <v>0</v>
      </c>
      <c r="L8" s="163"/>
      <c r="M8" s="163">
        <f>SUM(M9:M24)</f>
        <v>0</v>
      </c>
      <c r="N8" s="162"/>
      <c r="O8" s="162">
        <f>SUM(O9:O24)</f>
        <v>0</v>
      </c>
      <c r="P8" s="162"/>
      <c r="Q8" s="162">
        <f>SUM(Q9:Q24)</f>
        <v>0</v>
      </c>
      <c r="R8" s="163"/>
      <c r="S8" s="163"/>
      <c r="T8" s="164"/>
      <c r="U8" s="158"/>
      <c r="V8" s="158">
        <f>SUM(V9:V24)</f>
        <v>2.14</v>
      </c>
      <c r="W8" s="158"/>
      <c r="X8" s="158"/>
      <c r="AG8" t="s">
        <v>177</v>
      </c>
    </row>
    <row r="9" spans="1:60" outlineLevel="1" x14ac:dyDescent="0.2">
      <c r="A9" s="165">
        <v>1</v>
      </c>
      <c r="B9" s="166" t="s">
        <v>843</v>
      </c>
      <c r="C9" s="175" t="s">
        <v>844</v>
      </c>
      <c r="D9" s="167" t="s">
        <v>336</v>
      </c>
      <c r="E9" s="168">
        <v>12</v>
      </c>
      <c r="F9" s="169"/>
      <c r="G9" s="170">
        <f>ROUND(E9*F9,2)</f>
        <v>0</v>
      </c>
      <c r="H9" s="169"/>
      <c r="I9" s="170">
        <f>ROUND(E9*H9,2)</f>
        <v>0</v>
      </c>
      <c r="J9" s="169"/>
      <c r="K9" s="170">
        <f>ROUND(E9*J9,2)</f>
        <v>0</v>
      </c>
      <c r="L9" s="170">
        <v>21</v>
      </c>
      <c r="M9" s="170">
        <f>G9*(1+L9/100)</f>
        <v>0</v>
      </c>
      <c r="N9" s="168">
        <v>0</v>
      </c>
      <c r="O9" s="168">
        <f>ROUND(E9*N9,2)</f>
        <v>0</v>
      </c>
      <c r="P9" s="168">
        <v>0</v>
      </c>
      <c r="Q9" s="168">
        <f>ROUND(E9*P9,2)</f>
        <v>0</v>
      </c>
      <c r="R9" s="170"/>
      <c r="S9" s="170" t="s">
        <v>215</v>
      </c>
      <c r="T9" s="171" t="s">
        <v>182</v>
      </c>
      <c r="U9" s="157">
        <v>5.0500000000000003E-2</v>
      </c>
      <c r="V9" s="157">
        <f>ROUND(E9*U9,2)</f>
        <v>0.61</v>
      </c>
      <c r="W9" s="157"/>
      <c r="X9" s="157" t="s">
        <v>227</v>
      </c>
      <c r="Y9" s="147"/>
      <c r="Z9" s="147"/>
      <c r="AA9" s="147"/>
      <c r="AB9" s="147"/>
      <c r="AC9" s="147"/>
      <c r="AD9" s="147"/>
      <c r="AE9" s="147"/>
      <c r="AF9" s="147"/>
      <c r="AG9" s="147" t="s">
        <v>845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37"/>
      <c r="D10" s="238"/>
      <c r="E10" s="238"/>
      <c r="F10" s="238"/>
      <c r="G10" s="238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187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65">
        <v>2</v>
      </c>
      <c r="B11" s="166" t="s">
        <v>952</v>
      </c>
      <c r="C11" s="175" t="s">
        <v>953</v>
      </c>
      <c r="D11" s="167" t="s">
        <v>452</v>
      </c>
      <c r="E11" s="168">
        <v>1</v>
      </c>
      <c r="F11" s="169"/>
      <c r="G11" s="170">
        <f>ROUND(E11*F11,2)</f>
        <v>0</v>
      </c>
      <c r="H11" s="169"/>
      <c r="I11" s="170">
        <f>ROUND(E11*H11,2)</f>
        <v>0</v>
      </c>
      <c r="J11" s="169"/>
      <c r="K11" s="170">
        <f>ROUND(E11*J11,2)</f>
        <v>0</v>
      </c>
      <c r="L11" s="170">
        <v>21</v>
      </c>
      <c r="M11" s="170">
        <f>G11*(1+L11/100)</f>
        <v>0</v>
      </c>
      <c r="N11" s="168">
        <v>0</v>
      </c>
      <c r="O11" s="168">
        <f>ROUND(E11*N11,2)</f>
        <v>0</v>
      </c>
      <c r="P11" s="168">
        <v>0</v>
      </c>
      <c r="Q11" s="168">
        <f>ROUND(E11*P11,2)</f>
        <v>0</v>
      </c>
      <c r="R11" s="170"/>
      <c r="S11" s="170" t="s">
        <v>215</v>
      </c>
      <c r="T11" s="171" t="s">
        <v>182</v>
      </c>
      <c r="U11" s="157">
        <v>0</v>
      </c>
      <c r="V11" s="157">
        <f>ROUND(E11*U11,2)</f>
        <v>0</v>
      </c>
      <c r="W11" s="157"/>
      <c r="X11" s="157" t="s">
        <v>227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228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37"/>
      <c r="D12" s="238"/>
      <c r="E12" s="238"/>
      <c r="F12" s="238"/>
      <c r="G12" s="238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187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5">
        <v>3</v>
      </c>
      <c r="B13" s="166" t="s">
        <v>954</v>
      </c>
      <c r="C13" s="175" t="s">
        <v>955</v>
      </c>
      <c r="D13" s="167" t="s">
        <v>349</v>
      </c>
      <c r="E13" s="168">
        <v>2</v>
      </c>
      <c r="F13" s="169"/>
      <c r="G13" s="170">
        <f>ROUND(E13*F13,2)</f>
        <v>0</v>
      </c>
      <c r="H13" s="169"/>
      <c r="I13" s="170">
        <f>ROUND(E13*H13,2)</f>
        <v>0</v>
      </c>
      <c r="J13" s="169"/>
      <c r="K13" s="170">
        <f>ROUND(E13*J13,2)</f>
        <v>0</v>
      </c>
      <c r="L13" s="170">
        <v>21</v>
      </c>
      <c r="M13" s="170">
        <f>G13*(1+L13/100)</f>
        <v>0</v>
      </c>
      <c r="N13" s="168">
        <v>0</v>
      </c>
      <c r="O13" s="168">
        <f>ROUND(E13*N13,2)</f>
        <v>0</v>
      </c>
      <c r="P13" s="168">
        <v>0</v>
      </c>
      <c r="Q13" s="168">
        <f>ROUND(E13*P13,2)</f>
        <v>0</v>
      </c>
      <c r="R13" s="170"/>
      <c r="S13" s="170" t="s">
        <v>215</v>
      </c>
      <c r="T13" s="171" t="s">
        <v>182</v>
      </c>
      <c r="U13" s="157">
        <v>0</v>
      </c>
      <c r="V13" s="157">
        <f>ROUND(E13*U13,2)</f>
        <v>0</v>
      </c>
      <c r="W13" s="157"/>
      <c r="X13" s="157" t="s">
        <v>227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228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37"/>
      <c r="D14" s="238"/>
      <c r="E14" s="238"/>
      <c r="F14" s="238"/>
      <c r="G14" s="238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187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65">
        <v>4</v>
      </c>
      <c r="B15" s="166" t="s">
        <v>956</v>
      </c>
      <c r="C15" s="175" t="s">
        <v>957</v>
      </c>
      <c r="D15" s="167" t="s">
        <v>452</v>
      </c>
      <c r="E15" s="168">
        <v>1</v>
      </c>
      <c r="F15" s="169"/>
      <c r="G15" s="170">
        <f>ROUND(E15*F15,2)</f>
        <v>0</v>
      </c>
      <c r="H15" s="169"/>
      <c r="I15" s="170">
        <f>ROUND(E15*H15,2)</f>
        <v>0</v>
      </c>
      <c r="J15" s="169"/>
      <c r="K15" s="170">
        <f>ROUND(E15*J15,2)</f>
        <v>0</v>
      </c>
      <c r="L15" s="170">
        <v>21</v>
      </c>
      <c r="M15" s="170">
        <f>G15*(1+L15/100)</f>
        <v>0</v>
      </c>
      <c r="N15" s="168">
        <v>0</v>
      </c>
      <c r="O15" s="168">
        <f>ROUND(E15*N15,2)</f>
        <v>0</v>
      </c>
      <c r="P15" s="168">
        <v>0</v>
      </c>
      <c r="Q15" s="168">
        <f>ROUND(E15*P15,2)</f>
        <v>0</v>
      </c>
      <c r="R15" s="170"/>
      <c r="S15" s="170" t="s">
        <v>215</v>
      </c>
      <c r="T15" s="171" t="s">
        <v>182</v>
      </c>
      <c r="U15" s="157">
        <v>0</v>
      </c>
      <c r="V15" s="157">
        <f>ROUND(E15*U15,2)</f>
        <v>0</v>
      </c>
      <c r="W15" s="157"/>
      <c r="X15" s="157" t="s">
        <v>227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228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37"/>
      <c r="D16" s="238"/>
      <c r="E16" s="238"/>
      <c r="F16" s="238"/>
      <c r="G16" s="238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187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65">
        <v>5</v>
      </c>
      <c r="B17" s="166" t="s">
        <v>868</v>
      </c>
      <c r="C17" s="175" t="s">
        <v>869</v>
      </c>
      <c r="D17" s="167" t="s">
        <v>286</v>
      </c>
      <c r="E17" s="168">
        <v>30</v>
      </c>
      <c r="F17" s="169"/>
      <c r="G17" s="170">
        <f>ROUND(E17*F17,2)</f>
        <v>0</v>
      </c>
      <c r="H17" s="169"/>
      <c r="I17" s="170">
        <f>ROUND(E17*H17,2)</f>
        <v>0</v>
      </c>
      <c r="J17" s="169"/>
      <c r="K17" s="170">
        <f>ROUND(E17*J17,2)</f>
        <v>0</v>
      </c>
      <c r="L17" s="170">
        <v>21</v>
      </c>
      <c r="M17" s="170">
        <f>G17*(1+L17/100)</f>
        <v>0</v>
      </c>
      <c r="N17" s="168">
        <v>0</v>
      </c>
      <c r="O17" s="168">
        <f>ROUND(E17*N17,2)</f>
        <v>0</v>
      </c>
      <c r="P17" s="168">
        <v>0</v>
      </c>
      <c r="Q17" s="168">
        <f>ROUND(E17*P17,2)</f>
        <v>0</v>
      </c>
      <c r="R17" s="170"/>
      <c r="S17" s="170" t="s">
        <v>215</v>
      </c>
      <c r="T17" s="171" t="s">
        <v>182</v>
      </c>
      <c r="U17" s="157">
        <v>5.0959999999999998E-2</v>
      </c>
      <c r="V17" s="157">
        <f>ROUND(E17*U17,2)</f>
        <v>1.53</v>
      </c>
      <c r="W17" s="157"/>
      <c r="X17" s="157" t="s">
        <v>227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228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37"/>
      <c r="D18" s="238"/>
      <c r="E18" s="238"/>
      <c r="F18" s="238"/>
      <c r="G18" s="238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187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65">
        <v>6</v>
      </c>
      <c r="B19" s="166" t="s">
        <v>874</v>
      </c>
      <c r="C19" s="175" t="s">
        <v>875</v>
      </c>
      <c r="D19" s="167" t="s">
        <v>220</v>
      </c>
      <c r="E19" s="168">
        <v>3</v>
      </c>
      <c r="F19" s="169"/>
      <c r="G19" s="170">
        <f>ROUND(E19*F19,2)</f>
        <v>0</v>
      </c>
      <c r="H19" s="169"/>
      <c r="I19" s="170">
        <f>ROUND(E19*H19,2)</f>
        <v>0</v>
      </c>
      <c r="J19" s="169"/>
      <c r="K19" s="170">
        <f>ROUND(E19*J19,2)</f>
        <v>0</v>
      </c>
      <c r="L19" s="170">
        <v>21</v>
      </c>
      <c r="M19" s="170">
        <f>G19*(1+L19/100)</f>
        <v>0</v>
      </c>
      <c r="N19" s="168">
        <v>0</v>
      </c>
      <c r="O19" s="168">
        <f>ROUND(E19*N19,2)</f>
        <v>0</v>
      </c>
      <c r="P19" s="168">
        <v>0</v>
      </c>
      <c r="Q19" s="168">
        <f>ROUND(E19*P19,2)</f>
        <v>0</v>
      </c>
      <c r="R19" s="170"/>
      <c r="S19" s="170" t="s">
        <v>215</v>
      </c>
      <c r="T19" s="171" t="s">
        <v>182</v>
      </c>
      <c r="U19" s="157">
        <v>0</v>
      </c>
      <c r="V19" s="157">
        <f>ROUND(E19*U19,2)</f>
        <v>0</v>
      </c>
      <c r="W19" s="157"/>
      <c r="X19" s="157" t="s">
        <v>183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184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37"/>
      <c r="D20" s="238"/>
      <c r="E20" s="238"/>
      <c r="F20" s="238"/>
      <c r="G20" s="238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187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65">
        <v>7</v>
      </c>
      <c r="B21" s="166" t="s">
        <v>958</v>
      </c>
      <c r="C21" s="175" t="s">
        <v>959</v>
      </c>
      <c r="D21" s="167" t="s">
        <v>220</v>
      </c>
      <c r="E21" s="168">
        <v>8</v>
      </c>
      <c r="F21" s="169"/>
      <c r="G21" s="170">
        <f>ROUND(E21*F21,2)</f>
        <v>0</v>
      </c>
      <c r="H21" s="169"/>
      <c r="I21" s="170">
        <f>ROUND(E21*H21,2)</f>
        <v>0</v>
      </c>
      <c r="J21" s="169"/>
      <c r="K21" s="170">
        <f>ROUND(E21*J21,2)</f>
        <v>0</v>
      </c>
      <c r="L21" s="170">
        <v>21</v>
      </c>
      <c r="M21" s="170">
        <f>G21*(1+L21/100)</f>
        <v>0</v>
      </c>
      <c r="N21" s="168">
        <v>0</v>
      </c>
      <c r="O21" s="168">
        <f>ROUND(E21*N21,2)</f>
        <v>0</v>
      </c>
      <c r="P21" s="168">
        <v>0</v>
      </c>
      <c r="Q21" s="168">
        <f>ROUND(E21*P21,2)</f>
        <v>0</v>
      </c>
      <c r="R21" s="170"/>
      <c r="S21" s="170" t="s">
        <v>215</v>
      </c>
      <c r="T21" s="171" t="s">
        <v>182</v>
      </c>
      <c r="U21" s="157">
        <v>0</v>
      </c>
      <c r="V21" s="157">
        <f>ROUND(E21*U21,2)</f>
        <v>0</v>
      </c>
      <c r="W21" s="157"/>
      <c r="X21" s="157" t="s">
        <v>183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184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37"/>
      <c r="D22" s="238"/>
      <c r="E22" s="238"/>
      <c r="F22" s="238"/>
      <c r="G22" s="238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187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65">
        <v>8</v>
      </c>
      <c r="B23" s="166" t="s">
        <v>876</v>
      </c>
      <c r="C23" s="175" t="s">
        <v>877</v>
      </c>
      <c r="D23" s="167" t="s">
        <v>220</v>
      </c>
      <c r="E23" s="168">
        <v>5</v>
      </c>
      <c r="F23" s="169"/>
      <c r="G23" s="170">
        <f>ROUND(E23*F23,2)</f>
        <v>0</v>
      </c>
      <c r="H23" s="169"/>
      <c r="I23" s="170">
        <f>ROUND(E23*H23,2)</f>
        <v>0</v>
      </c>
      <c r="J23" s="169"/>
      <c r="K23" s="170">
        <f>ROUND(E23*J23,2)</f>
        <v>0</v>
      </c>
      <c r="L23" s="170">
        <v>21</v>
      </c>
      <c r="M23" s="170">
        <f>G23*(1+L23/100)</f>
        <v>0</v>
      </c>
      <c r="N23" s="168">
        <v>0</v>
      </c>
      <c r="O23" s="168">
        <f>ROUND(E23*N23,2)</f>
        <v>0</v>
      </c>
      <c r="P23" s="168">
        <v>0</v>
      </c>
      <c r="Q23" s="168">
        <f>ROUND(E23*P23,2)</f>
        <v>0</v>
      </c>
      <c r="R23" s="170"/>
      <c r="S23" s="170" t="s">
        <v>215</v>
      </c>
      <c r="T23" s="171" t="s">
        <v>182</v>
      </c>
      <c r="U23" s="157">
        <v>0</v>
      </c>
      <c r="V23" s="157">
        <f>ROUND(E23*U23,2)</f>
        <v>0</v>
      </c>
      <c r="W23" s="157"/>
      <c r="X23" s="157" t="s">
        <v>183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184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37"/>
      <c r="D24" s="238"/>
      <c r="E24" s="238"/>
      <c r="F24" s="238"/>
      <c r="G24" s="238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187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x14ac:dyDescent="0.2">
      <c r="A25" s="159" t="s">
        <v>176</v>
      </c>
      <c r="B25" s="160" t="s">
        <v>136</v>
      </c>
      <c r="C25" s="174" t="s">
        <v>137</v>
      </c>
      <c r="D25" s="161"/>
      <c r="E25" s="162"/>
      <c r="F25" s="163"/>
      <c r="G25" s="163">
        <f>SUMIF(AG26:AG51,"&lt;&gt;NOR",G26:G51)</f>
        <v>0</v>
      </c>
      <c r="H25" s="163"/>
      <c r="I25" s="163">
        <f>SUM(I26:I51)</f>
        <v>0</v>
      </c>
      <c r="J25" s="163"/>
      <c r="K25" s="163">
        <f>SUM(K26:K51)</f>
        <v>0</v>
      </c>
      <c r="L25" s="163"/>
      <c r="M25" s="163">
        <f>SUM(M26:M51)</f>
        <v>0</v>
      </c>
      <c r="N25" s="162"/>
      <c r="O25" s="162">
        <f>SUM(O26:O51)</f>
        <v>9.0000000000000011E-2</v>
      </c>
      <c r="P25" s="162"/>
      <c r="Q25" s="162">
        <f>SUM(Q26:Q51)</f>
        <v>0</v>
      </c>
      <c r="R25" s="163"/>
      <c r="S25" s="163"/>
      <c r="T25" s="164"/>
      <c r="U25" s="158"/>
      <c r="V25" s="158">
        <f>SUM(V26:V51)</f>
        <v>0</v>
      </c>
      <c r="W25" s="158"/>
      <c r="X25" s="158"/>
      <c r="AG25" t="s">
        <v>177</v>
      </c>
    </row>
    <row r="26" spans="1:60" outlineLevel="1" x14ac:dyDescent="0.2">
      <c r="A26" s="165">
        <v>9</v>
      </c>
      <c r="B26" s="166" t="s">
        <v>878</v>
      </c>
      <c r="C26" s="175" t="s">
        <v>879</v>
      </c>
      <c r="D26" s="167" t="s">
        <v>336</v>
      </c>
      <c r="E26" s="168">
        <v>4</v>
      </c>
      <c r="F26" s="169"/>
      <c r="G26" s="170">
        <f>ROUND(E26*F26,2)</f>
        <v>0</v>
      </c>
      <c r="H26" s="169"/>
      <c r="I26" s="170">
        <f>ROUND(E26*H26,2)</f>
        <v>0</v>
      </c>
      <c r="J26" s="169"/>
      <c r="K26" s="170">
        <f>ROUND(E26*J26,2)</f>
        <v>0</v>
      </c>
      <c r="L26" s="170">
        <v>21</v>
      </c>
      <c r="M26" s="170">
        <f>G26*(1+L26/100)</f>
        <v>0</v>
      </c>
      <c r="N26" s="168">
        <v>8.0000000000000004E-4</v>
      </c>
      <c r="O26" s="168">
        <f>ROUND(E26*N26,2)</f>
        <v>0</v>
      </c>
      <c r="P26" s="168">
        <v>0</v>
      </c>
      <c r="Q26" s="168">
        <f>ROUND(E26*P26,2)</f>
        <v>0</v>
      </c>
      <c r="R26" s="170"/>
      <c r="S26" s="170" t="s">
        <v>215</v>
      </c>
      <c r="T26" s="171" t="s">
        <v>182</v>
      </c>
      <c r="U26" s="157">
        <v>0</v>
      </c>
      <c r="V26" s="157">
        <f>ROUND(E26*U26,2)</f>
        <v>0</v>
      </c>
      <c r="W26" s="157"/>
      <c r="X26" s="157" t="s">
        <v>425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426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237"/>
      <c r="D27" s="238"/>
      <c r="E27" s="238"/>
      <c r="F27" s="238"/>
      <c r="G27" s="238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47"/>
      <c r="Z27" s="147"/>
      <c r="AA27" s="147"/>
      <c r="AB27" s="147"/>
      <c r="AC27" s="147"/>
      <c r="AD27" s="147"/>
      <c r="AE27" s="147"/>
      <c r="AF27" s="147"/>
      <c r="AG27" s="147" t="s">
        <v>187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65">
        <v>10</v>
      </c>
      <c r="B28" s="166" t="s">
        <v>960</v>
      </c>
      <c r="C28" s="175" t="s">
        <v>961</v>
      </c>
      <c r="D28" s="167" t="s">
        <v>336</v>
      </c>
      <c r="E28" s="168">
        <v>18</v>
      </c>
      <c r="F28" s="169"/>
      <c r="G28" s="170">
        <f>ROUND(E28*F28,2)</f>
        <v>0</v>
      </c>
      <c r="H28" s="169"/>
      <c r="I28" s="170">
        <f>ROUND(E28*H28,2)</f>
        <v>0</v>
      </c>
      <c r="J28" s="169"/>
      <c r="K28" s="170">
        <f>ROUND(E28*J28,2)</f>
        <v>0</v>
      </c>
      <c r="L28" s="170">
        <v>21</v>
      </c>
      <c r="M28" s="170">
        <f>G28*(1+L28/100)</f>
        <v>0</v>
      </c>
      <c r="N28" s="168">
        <v>0</v>
      </c>
      <c r="O28" s="168">
        <f>ROUND(E28*N28,2)</f>
        <v>0</v>
      </c>
      <c r="P28" s="168">
        <v>0</v>
      </c>
      <c r="Q28" s="168">
        <f>ROUND(E28*P28,2)</f>
        <v>0</v>
      </c>
      <c r="R28" s="170"/>
      <c r="S28" s="170" t="s">
        <v>215</v>
      </c>
      <c r="T28" s="171" t="s">
        <v>182</v>
      </c>
      <c r="U28" s="157">
        <v>0</v>
      </c>
      <c r="V28" s="157">
        <f>ROUND(E28*U28,2)</f>
        <v>0</v>
      </c>
      <c r="W28" s="157"/>
      <c r="X28" s="157" t="s">
        <v>425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426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37"/>
      <c r="D29" s="238"/>
      <c r="E29" s="238"/>
      <c r="F29" s="238"/>
      <c r="G29" s="238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187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65">
        <v>11</v>
      </c>
      <c r="B30" s="166" t="s">
        <v>886</v>
      </c>
      <c r="C30" s="175" t="s">
        <v>887</v>
      </c>
      <c r="D30" s="167" t="s">
        <v>286</v>
      </c>
      <c r="E30" s="168">
        <v>60</v>
      </c>
      <c r="F30" s="169"/>
      <c r="G30" s="170">
        <f>ROUND(E30*F30,2)</f>
        <v>0</v>
      </c>
      <c r="H30" s="169"/>
      <c r="I30" s="170">
        <f>ROUND(E30*H30,2)</f>
        <v>0</v>
      </c>
      <c r="J30" s="169"/>
      <c r="K30" s="170">
        <f>ROUND(E30*J30,2)</f>
        <v>0</v>
      </c>
      <c r="L30" s="170">
        <v>21</v>
      </c>
      <c r="M30" s="170">
        <f>G30*(1+L30/100)</f>
        <v>0</v>
      </c>
      <c r="N30" s="168">
        <v>2.2000000000000001E-4</v>
      </c>
      <c r="O30" s="168">
        <f>ROUND(E30*N30,2)</f>
        <v>0.01</v>
      </c>
      <c r="P30" s="168">
        <v>0</v>
      </c>
      <c r="Q30" s="168">
        <f>ROUND(E30*P30,2)</f>
        <v>0</v>
      </c>
      <c r="R30" s="170"/>
      <c r="S30" s="170" t="s">
        <v>215</v>
      </c>
      <c r="T30" s="171" t="s">
        <v>182</v>
      </c>
      <c r="U30" s="157">
        <v>0</v>
      </c>
      <c r="V30" s="157">
        <f>ROUND(E30*U30,2)</f>
        <v>0</v>
      </c>
      <c r="W30" s="157"/>
      <c r="X30" s="157" t="s">
        <v>425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426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237"/>
      <c r="D31" s="238"/>
      <c r="E31" s="238"/>
      <c r="F31" s="238"/>
      <c r="G31" s="238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47"/>
      <c r="Z31" s="147"/>
      <c r="AA31" s="147"/>
      <c r="AB31" s="147"/>
      <c r="AC31" s="147"/>
      <c r="AD31" s="147"/>
      <c r="AE31" s="147"/>
      <c r="AF31" s="147"/>
      <c r="AG31" s="147" t="s">
        <v>187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65">
        <v>12</v>
      </c>
      <c r="B32" s="166" t="s">
        <v>939</v>
      </c>
      <c r="C32" s="175" t="s">
        <v>940</v>
      </c>
      <c r="D32" s="167" t="s">
        <v>286</v>
      </c>
      <c r="E32" s="168">
        <v>55</v>
      </c>
      <c r="F32" s="169"/>
      <c r="G32" s="170">
        <f>ROUND(E32*F32,2)</f>
        <v>0</v>
      </c>
      <c r="H32" s="169"/>
      <c r="I32" s="170">
        <f>ROUND(E32*H32,2)</f>
        <v>0</v>
      </c>
      <c r="J32" s="169"/>
      <c r="K32" s="170">
        <f>ROUND(E32*J32,2)</f>
        <v>0</v>
      </c>
      <c r="L32" s="170">
        <v>21</v>
      </c>
      <c r="M32" s="170">
        <f>G32*(1+L32/100)</f>
        <v>0</v>
      </c>
      <c r="N32" s="168">
        <v>1.9000000000000001E-4</v>
      </c>
      <c r="O32" s="168">
        <f>ROUND(E32*N32,2)</f>
        <v>0.01</v>
      </c>
      <c r="P32" s="168">
        <v>0</v>
      </c>
      <c r="Q32" s="168">
        <f>ROUND(E32*P32,2)</f>
        <v>0</v>
      </c>
      <c r="R32" s="170"/>
      <c r="S32" s="170" t="s">
        <v>215</v>
      </c>
      <c r="T32" s="171" t="s">
        <v>182</v>
      </c>
      <c r="U32" s="157">
        <v>0</v>
      </c>
      <c r="V32" s="157">
        <f>ROUND(E32*U32,2)</f>
        <v>0</v>
      </c>
      <c r="W32" s="157"/>
      <c r="X32" s="157" t="s">
        <v>425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426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237"/>
      <c r="D33" s="238"/>
      <c r="E33" s="238"/>
      <c r="F33" s="238"/>
      <c r="G33" s="238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187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65">
        <v>13</v>
      </c>
      <c r="B34" s="166" t="s">
        <v>943</v>
      </c>
      <c r="C34" s="175" t="s">
        <v>944</v>
      </c>
      <c r="D34" s="167" t="s">
        <v>286</v>
      </c>
      <c r="E34" s="168">
        <v>102</v>
      </c>
      <c r="F34" s="169"/>
      <c r="G34" s="170">
        <f>ROUND(E34*F34,2)</f>
        <v>0</v>
      </c>
      <c r="H34" s="169"/>
      <c r="I34" s="170">
        <f>ROUND(E34*H34,2)</f>
        <v>0</v>
      </c>
      <c r="J34" s="169"/>
      <c r="K34" s="170">
        <f>ROUND(E34*J34,2)</f>
        <v>0</v>
      </c>
      <c r="L34" s="170">
        <v>21</v>
      </c>
      <c r="M34" s="170">
        <f>G34*(1+L34/100)</f>
        <v>0</v>
      </c>
      <c r="N34" s="168">
        <v>6.8999999999999997E-4</v>
      </c>
      <c r="O34" s="168">
        <f>ROUND(E34*N34,2)</f>
        <v>7.0000000000000007E-2</v>
      </c>
      <c r="P34" s="168">
        <v>0</v>
      </c>
      <c r="Q34" s="168">
        <f>ROUND(E34*P34,2)</f>
        <v>0</v>
      </c>
      <c r="R34" s="170"/>
      <c r="S34" s="170" t="s">
        <v>215</v>
      </c>
      <c r="T34" s="171" t="s">
        <v>182</v>
      </c>
      <c r="U34" s="157">
        <v>0</v>
      </c>
      <c r="V34" s="157">
        <f>ROUND(E34*U34,2)</f>
        <v>0</v>
      </c>
      <c r="W34" s="157"/>
      <c r="X34" s="157" t="s">
        <v>425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426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37"/>
      <c r="D35" s="238"/>
      <c r="E35" s="238"/>
      <c r="F35" s="238"/>
      <c r="G35" s="238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187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65">
        <v>14</v>
      </c>
      <c r="B36" s="166" t="s">
        <v>962</v>
      </c>
      <c r="C36" s="175" t="s">
        <v>963</v>
      </c>
      <c r="D36" s="167" t="s">
        <v>336</v>
      </c>
      <c r="E36" s="168">
        <v>2</v>
      </c>
      <c r="F36" s="169"/>
      <c r="G36" s="170">
        <f>ROUND(E36*F36,2)</f>
        <v>0</v>
      </c>
      <c r="H36" s="169"/>
      <c r="I36" s="170">
        <f>ROUND(E36*H36,2)</f>
        <v>0</v>
      </c>
      <c r="J36" s="169"/>
      <c r="K36" s="170">
        <f>ROUND(E36*J36,2)</f>
        <v>0</v>
      </c>
      <c r="L36" s="170">
        <v>21</v>
      </c>
      <c r="M36" s="170">
        <f>G36*(1+L36/100)</f>
        <v>0</v>
      </c>
      <c r="N36" s="168">
        <v>1.3999999999999999E-4</v>
      </c>
      <c r="O36" s="168">
        <f>ROUND(E36*N36,2)</f>
        <v>0</v>
      </c>
      <c r="P36" s="168">
        <v>0</v>
      </c>
      <c r="Q36" s="168">
        <f>ROUND(E36*P36,2)</f>
        <v>0</v>
      </c>
      <c r="R36" s="170"/>
      <c r="S36" s="170" t="s">
        <v>215</v>
      </c>
      <c r="T36" s="171" t="s">
        <v>182</v>
      </c>
      <c r="U36" s="157">
        <v>0</v>
      </c>
      <c r="V36" s="157">
        <f>ROUND(E36*U36,2)</f>
        <v>0</v>
      </c>
      <c r="W36" s="157"/>
      <c r="X36" s="157" t="s">
        <v>425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426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237"/>
      <c r="D37" s="238"/>
      <c r="E37" s="238"/>
      <c r="F37" s="238"/>
      <c r="G37" s="238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47"/>
      <c r="Z37" s="147"/>
      <c r="AA37" s="147"/>
      <c r="AB37" s="147"/>
      <c r="AC37" s="147"/>
      <c r="AD37" s="147"/>
      <c r="AE37" s="147"/>
      <c r="AF37" s="147"/>
      <c r="AG37" s="147" t="s">
        <v>187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1" x14ac:dyDescent="0.2">
      <c r="A38" s="165">
        <v>15</v>
      </c>
      <c r="B38" s="166" t="s">
        <v>964</v>
      </c>
      <c r="C38" s="175" t="s">
        <v>965</v>
      </c>
      <c r="D38" s="167" t="s">
        <v>349</v>
      </c>
      <c r="E38" s="168">
        <v>1</v>
      </c>
      <c r="F38" s="169"/>
      <c r="G38" s="170">
        <f>ROUND(E38*F38,2)</f>
        <v>0</v>
      </c>
      <c r="H38" s="169"/>
      <c r="I38" s="170">
        <f>ROUND(E38*H38,2)</f>
        <v>0</v>
      </c>
      <c r="J38" s="169"/>
      <c r="K38" s="170">
        <f>ROUND(E38*J38,2)</f>
        <v>0</v>
      </c>
      <c r="L38" s="170">
        <v>21</v>
      </c>
      <c r="M38" s="170">
        <f>G38*(1+L38/100)</f>
        <v>0</v>
      </c>
      <c r="N38" s="168">
        <v>0</v>
      </c>
      <c r="O38" s="168">
        <f>ROUND(E38*N38,2)</f>
        <v>0</v>
      </c>
      <c r="P38" s="168">
        <v>0</v>
      </c>
      <c r="Q38" s="168">
        <f>ROUND(E38*P38,2)</f>
        <v>0</v>
      </c>
      <c r="R38" s="170"/>
      <c r="S38" s="170" t="s">
        <v>215</v>
      </c>
      <c r="T38" s="171" t="s">
        <v>182</v>
      </c>
      <c r="U38" s="157">
        <v>0</v>
      </c>
      <c r="V38" s="157">
        <f>ROUND(E38*U38,2)</f>
        <v>0</v>
      </c>
      <c r="W38" s="157"/>
      <c r="X38" s="157" t="s">
        <v>425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426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237"/>
      <c r="D39" s="238"/>
      <c r="E39" s="238"/>
      <c r="F39" s="238"/>
      <c r="G39" s="238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47"/>
      <c r="Z39" s="147"/>
      <c r="AA39" s="147"/>
      <c r="AB39" s="147"/>
      <c r="AC39" s="147"/>
      <c r="AD39" s="147"/>
      <c r="AE39" s="147"/>
      <c r="AF39" s="147"/>
      <c r="AG39" s="147" t="s">
        <v>187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65">
        <v>16</v>
      </c>
      <c r="B40" s="166" t="s">
        <v>966</v>
      </c>
      <c r="C40" s="175" t="s">
        <v>967</v>
      </c>
      <c r="D40" s="167" t="s">
        <v>349</v>
      </c>
      <c r="E40" s="168">
        <v>2</v>
      </c>
      <c r="F40" s="169"/>
      <c r="G40" s="170">
        <f>ROUND(E40*F40,2)</f>
        <v>0</v>
      </c>
      <c r="H40" s="169"/>
      <c r="I40" s="170">
        <f>ROUND(E40*H40,2)</f>
        <v>0</v>
      </c>
      <c r="J40" s="169"/>
      <c r="K40" s="170">
        <f>ROUND(E40*J40,2)</f>
        <v>0</v>
      </c>
      <c r="L40" s="170">
        <v>21</v>
      </c>
      <c r="M40" s="170">
        <f>G40*(1+L40/100)</f>
        <v>0</v>
      </c>
      <c r="N40" s="168">
        <v>0</v>
      </c>
      <c r="O40" s="168">
        <f>ROUND(E40*N40,2)</f>
        <v>0</v>
      </c>
      <c r="P40" s="168">
        <v>0</v>
      </c>
      <c r="Q40" s="168">
        <f>ROUND(E40*P40,2)</f>
        <v>0</v>
      </c>
      <c r="R40" s="170"/>
      <c r="S40" s="170" t="s">
        <v>215</v>
      </c>
      <c r="T40" s="171" t="s">
        <v>182</v>
      </c>
      <c r="U40" s="157">
        <v>0</v>
      </c>
      <c r="V40" s="157">
        <f>ROUND(E40*U40,2)</f>
        <v>0</v>
      </c>
      <c r="W40" s="157"/>
      <c r="X40" s="157" t="s">
        <v>425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426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237"/>
      <c r="D41" s="238"/>
      <c r="E41" s="238"/>
      <c r="F41" s="238"/>
      <c r="G41" s="238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187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65">
        <v>17</v>
      </c>
      <c r="B42" s="166" t="s">
        <v>968</v>
      </c>
      <c r="C42" s="175" t="s">
        <v>969</v>
      </c>
      <c r="D42" s="167" t="s">
        <v>349</v>
      </c>
      <c r="E42" s="168">
        <v>2</v>
      </c>
      <c r="F42" s="169"/>
      <c r="G42" s="170">
        <f>ROUND(E42*F42,2)</f>
        <v>0</v>
      </c>
      <c r="H42" s="169"/>
      <c r="I42" s="170">
        <f>ROUND(E42*H42,2)</f>
        <v>0</v>
      </c>
      <c r="J42" s="169"/>
      <c r="K42" s="170">
        <f>ROUND(E42*J42,2)</f>
        <v>0</v>
      </c>
      <c r="L42" s="170">
        <v>21</v>
      </c>
      <c r="M42" s="170">
        <f>G42*(1+L42/100)</f>
        <v>0</v>
      </c>
      <c r="N42" s="168">
        <v>0</v>
      </c>
      <c r="O42" s="168">
        <f>ROUND(E42*N42,2)</f>
        <v>0</v>
      </c>
      <c r="P42" s="168">
        <v>0</v>
      </c>
      <c r="Q42" s="168">
        <f>ROUND(E42*P42,2)</f>
        <v>0</v>
      </c>
      <c r="R42" s="170"/>
      <c r="S42" s="170" t="s">
        <v>215</v>
      </c>
      <c r="T42" s="171" t="s">
        <v>182</v>
      </c>
      <c r="U42" s="157">
        <v>0</v>
      </c>
      <c r="V42" s="157">
        <f>ROUND(E42*U42,2)</f>
        <v>0</v>
      </c>
      <c r="W42" s="157"/>
      <c r="X42" s="157" t="s">
        <v>425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426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237"/>
      <c r="D43" s="238"/>
      <c r="E43" s="238"/>
      <c r="F43" s="238"/>
      <c r="G43" s="238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187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65">
        <v>18</v>
      </c>
      <c r="B44" s="166" t="s">
        <v>970</v>
      </c>
      <c r="C44" s="175" t="s">
        <v>971</v>
      </c>
      <c r="D44" s="167" t="s">
        <v>349</v>
      </c>
      <c r="E44" s="168">
        <v>1</v>
      </c>
      <c r="F44" s="169"/>
      <c r="G44" s="170">
        <f>ROUND(E44*F44,2)</f>
        <v>0</v>
      </c>
      <c r="H44" s="169"/>
      <c r="I44" s="170">
        <f>ROUND(E44*H44,2)</f>
        <v>0</v>
      </c>
      <c r="J44" s="169"/>
      <c r="K44" s="170">
        <f>ROUND(E44*J44,2)</f>
        <v>0</v>
      </c>
      <c r="L44" s="170">
        <v>21</v>
      </c>
      <c r="M44" s="170">
        <f>G44*(1+L44/100)</f>
        <v>0</v>
      </c>
      <c r="N44" s="168">
        <v>0</v>
      </c>
      <c r="O44" s="168">
        <f>ROUND(E44*N44,2)</f>
        <v>0</v>
      </c>
      <c r="P44" s="168">
        <v>0</v>
      </c>
      <c r="Q44" s="168">
        <f>ROUND(E44*P44,2)</f>
        <v>0</v>
      </c>
      <c r="R44" s="170"/>
      <c r="S44" s="170" t="s">
        <v>215</v>
      </c>
      <c r="T44" s="171" t="s">
        <v>182</v>
      </c>
      <c r="U44" s="157">
        <v>0</v>
      </c>
      <c r="V44" s="157">
        <f>ROUND(E44*U44,2)</f>
        <v>0</v>
      </c>
      <c r="W44" s="157"/>
      <c r="X44" s="157" t="s">
        <v>425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426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237"/>
      <c r="D45" s="238"/>
      <c r="E45" s="238"/>
      <c r="F45" s="238"/>
      <c r="G45" s="238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187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65">
        <v>19</v>
      </c>
      <c r="B46" s="166" t="s">
        <v>972</v>
      </c>
      <c r="C46" s="175" t="s">
        <v>973</v>
      </c>
      <c r="D46" s="167" t="s">
        <v>349</v>
      </c>
      <c r="E46" s="168">
        <v>1</v>
      </c>
      <c r="F46" s="169"/>
      <c r="G46" s="170">
        <f>ROUND(E46*F46,2)</f>
        <v>0</v>
      </c>
      <c r="H46" s="169"/>
      <c r="I46" s="170">
        <f>ROUND(E46*H46,2)</f>
        <v>0</v>
      </c>
      <c r="J46" s="169"/>
      <c r="K46" s="170">
        <f>ROUND(E46*J46,2)</f>
        <v>0</v>
      </c>
      <c r="L46" s="170">
        <v>21</v>
      </c>
      <c r="M46" s="170">
        <f>G46*(1+L46/100)</f>
        <v>0</v>
      </c>
      <c r="N46" s="168">
        <v>0</v>
      </c>
      <c r="O46" s="168">
        <f>ROUND(E46*N46,2)</f>
        <v>0</v>
      </c>
      <c r="P46" s="168">
        <v>0</v>
      </c>
      <c r="Q46" s="168">
        <f>ROUND(E46*P46,2)</f>
        <v>0</v>
      </c>
      <c r="R46" s="170"/>
      <c r="S46" s="170" t="s">
        <v>215</v>
      </c>
      <c r="T46" s="171" t="s">
        <v>182</v>
      </c>
      <c r="U46" s="157">
        <v>0</v>
      </c>
      <c r="V46" s="157">
        <f>ROUND(E46*U46,2)</f>
        <v>0</v>
      </c>
      <c r="W46" s="157"/>
      <c r="X46" s="157" t="s">
        <v>425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426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237"/>
      <c r="D47" s="238"/>
      <c r="E47" s="238"/>
      <c r="F47" s="238"/>
      <c r="G47" s="238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187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65">
        <v>20</v>
      </c>
      <c r="B48" s="166" t="s">
        <v>974</v>
      </c>
      <c r="C48" s="175" t="s">
        <v>975</v>
      </c>
      <c r="D48" s="167" t="s">
        <v>349</v>
      </c>
      <c r="E48" s="168">
        <v>1</v>
      </c>
      <c r="F48" s="169"/>
      <c r="G48" s="170">
        <f>ROUND(E48*F48,2)</f>
        <v>0</v>
      </c>
      <c r="H48" s="169"/>
      <c r="I48" s="170">
        <f>ROUND(E48*H48,2)</f>
        <v>0</v>
      </c>
      <c r="J48" s="169"/>
      <c r="K48" s="170">
        <f>ROUND(E48*J48,2)</f>
        <v>0</v>
      </c>
      <c r="L48" s="170">
        <v>21</v>
      </c>
      <c r="M48" s="170">
        <f>G48*(1+L48/100)</f>
        <v>0</v>
      </c>
      <c r="N48" s="168">
        <v>0</v>
      </c>
      <c r="O48" s="168">
        <f>ROUND(E48*N48,2)</f>
        <v>0</v>
      </c>
      <c r="P48" s="168">
        <v>0</v>
      </c>
      <c r="Q48" s="168">
        <f>ROUND(E48*P48,2)</f>
        <v>0</v>
      </c>
      <c r="R48" s="170"/>
      <c r="S48" s="170" t="s">
        <v>215</v>
      </c>
      <c r="T48" s="171" t="s">
        <v>182</v>
      </c>
      <c r="U48" s="157">
        <v>0</v>
      </c>
      <c r="V48" s="157">
        <f>ROUND(E48*U48,2)</f>
        <v>0</v>
      </c>
      <c r="W48" s="157"/>
      <c r="X48" s="157" t="s">
        <v>425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426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237"/>
      <c r="D49" s="238"/>
      <c r="E49" s="238"/>
      <c r="F49" s="238"/>
      <c r="G49" s="238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47"/>
      <c r="Z49" s="147"/>
      <c r="AA49" s="147"/>
      <c r="AB49" s="147"/>
      <c r="AC49" s="147"/>
      <c r="AD49" s="147"/>
      <c r="AE49" s="147"/>
      <c r="AF49" s="147"/>
      <c r="AG49" s="147" t="s">
        <v>187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65">
        <v>21</v>
      </c>
      <c r="B50" s="166" t="s">
        <v>976</v>
      </c>
      <c r="C50" s="175" t="s">
        <v>977</v>
      </c>
      <c r="D50" s="167" t="s">
        <v>349</v>
      </c>
      <c r="E50" s="168">
        <v>1</v>
      </c>
      <c r="F50" s="169"/>
      <c r="G50" s="170">
        <f>ROUND(E50*F50,2)</f>
        <v>0</v>
      </c>
      <c r="H50" s="169"/>
      <c r="I50" s="170">
        <f>ROUND(E50*H50,2)</f>
        <v>0</v>
      </c>
      <c r="J50" s="169"/>
      <c r="K50" s="170">
        <f>ROUND(E50*J50,2)</f>
        <v>0</v>
      </c>
      <c r="L50" s="170">
        <v>21</v>
      </c>
      <c r="M50" s="170">
        <f>G50*(1+L50/100)</f>
        <v>0</v>
      </c>
      <c r="N50" s="168">
        <v>0</v>
      </c>
      <c r="O50" s="168">
        <f>ROUND(E50*N50,2)</f>
        <v>0</v>
      </c>
      <c r="P50" s="168">
        <v>0</v>
      </c>
      <c r="Q50" s="168">
        <f>ROUND(E50*P50,2)</f>
        <v>0</v>
      </c>
      <c r="R50" s="170"/>
      <c r="S50" s="170" t="s">
        <v>215</v>
      </c>
      <c r="T50" s="171" t="s">
        <v>182</v>
      </c>
      <c r="U50" s="157">
        <v>0</v>
      </c>
      <c r="V50" s="157">
        <f>ROUND(E50*U50,2)</f>
        <v>0</v>
      </c>
      <c r="W50" s="157"/>
      <c r="X50" s="157" t="s">
        <v>425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426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237"/>
      <c r="D51" s="238"/>
      <c r="E51" s="238"/>
      <c r="F51" s="238"/>
      <c r="G51" s="238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187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x14ac:dyDescent="0.2">
      <c r="A52" s="159" t="s">
        <v>176</v>
      </c>
      <c r="B52" s="160" t="s">
        <v>140</v>
      </c>
      <c r="C52" s="174" t="s">
        <v>141</v>
      </c>
      <c r="D52" s="161"/>
      <c r="E52" s="162"/>
      <c r="F52" s="163"/>
      <c r="G52" s="163">
        <f>SUMIF(AG53:AG86,"&lt;&gt;NOR",G53:G86)</f>
        <v>0</v>
      </c>
      <c r="H52" s="163"/>
      <c r="I52" s="163">
        <f>SUM(I53:I86)</f>
        <v>0</v>
      </c>
      <c r="J52" s="163"/>
      <c r="K52" s="163">
        <f>SUM(K53:K86)</f>
        <v>0</v>
      </c>
      <c r="L52" s="163"/>
      <c r="M52" s="163">
        <f>SUM(M53:M86)</f>
        <v>0</v>
      </c>
      <c r="N52" s="162"/>
      <c r="O52" s="162">
        <f>SUM(O53:O86)</f>
        <v>21.990000000000002</v>
      </c>
      <c r="P52" s="162"/>
      <c r="Q52" s="162">
        <f>SUM(Q53:Q86)</f>
        <v>0</v>
      </c>
      <c r="R52" s="163"/>
      <c r="S52" s="163"/>
      <c r="T52" s="164"/>
      <c r="U52" s="158"/>
      <c r="V52" s="158">
        <f>SUM(V53:V86)</f>
        <v>270.38</v>
      </c>
      <c r="W52" s="158"/>
      <c r="X52" s="158"/>
      <c r="AG52" t="s">
        <v>177</v>
      </c>
    </row>
    <row r="53" spans="1:60" outlineLevel="1" x14ac:dyDescent="0.2">
      <c r="A53" s="165">
        <v>22</v>
      </c>
      <c r="B53" s="166" t="s">
        <v>978</v>
      </c>
      <c r="C53" s="175" t="s">
        <v>979</v>
      </c>
      <c r="D53" s="167" t="s">
        <v>304</v>
      </c>
      <c r="E53" s="168">
        <v>0.25</v>
      </c>
      <c r="F53" s="169"/>
      <c r="G53" s="170">
        <f>ROUND(E53*F53,2)</f>
        <v>0</v>
      </c>
      <c r="H53" s="169"/>
      <c r="I53" s="170">
        <f>ROUND(E53*H53,2)</f>
        <v>0</v>
      </c>
      <c r="J53" s="169"/>
      <c r="K53" s="170">
        <f>ROUND(E53*J53,2)</f>
        <v>0</v>
      </c>
      <c r="L53" s="170">
        <v>21</v>
      </c>
      <c r="M53" s="170">
        <f>G53*(1+L53/100)</f>
        <v>0</v>
      </c>
      <c r="N53" s="168">
        <v>0</v>
      </c>
      <c r="O53" s="168">
        <f>ROUND(E53*N53,2)</f>
        <v>0</v>
      </c>
      <c r="P53" s="168">
        <v>0</v>
      </c>
      <c r="Q53" s="168">
        <f>ROUND(E53*P53,2)</f>
        <v>0</v>
      </c>
      <c r="R53" s="170"/>
      <c r="S53" s="170" t="s">
        <v>215</v>
      </c>
      <c r="T53" s="171" t="s">
        <v>182</v>
      </c>
      <c r="U53" s="157">
        <v>3.96</v>
      </c>
      <c r="V53" s="157">
        <f>ROUND(E53*U53,2)</f>
        <v>0.99</v>
      </c>
      <c r="W53" s="157"/>
      <c r="X53" s="157" t="s">
        <v>227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228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237"/>
      <c r="D54" s="238"/>
      <c r="E54" s="238"/>
      <c r="F54" s="238"/>
      <c r="G54" s="238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187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65">
        <v>23</v>
      </c>
      <c r="B55" s="166" t="s">
        <v>980</v>
      </c>
      <c r="C55" s="175" t="s">
        <v>981</v>
      </c>
      <c r="D55" s="167" t="s">
        <v>336</v>
      </c>
      <c r="E55" s="168">
        <v>1</v>
      </c>
      <c r="F55" s="169"/>
      <c r="G55" s="170">
        <f>ROUND(E55*F55,2)</f>
        <v>0</v>
      </c>
      <c r="H55" s="169"/>
      <c r="I55" s="170">
        <f>ROUND(E55*H55,2)</f>
        <v>0</v>
      </c>
      <c r="J55" s="169"/>
      <c r="K55" s="170">
        <f>ROUND(E55*J55,2)</f>
        <v>0</v>
      </c>
      <c r="L55" s="170">
        <v>21</v>
      </c>
      <c r="M55" s="170">
        <f>G55*(1+L55/100)</f>
        <v>0</v>
      </c>
      <c r="N55" s="168">
        <v>0</v>
      </c>
      <c r="O55" s="168">
        <f>ROUND(E55*N55,2)</f>
        <v>0</v>
      </c>
      <c r="P55" s="168">
        <v>0</v>
      </c>
      <c r="Q55" s="168">
        <f>ROUND(E55*P55,2)</f>
        <v>0</v>
      </c>
      <c r="R55" s="170"/>
      <c r="S55" s="170" t="s">
        <v>215</v>
      </c>
      <c r="T55" s="171" t="s">
        <v>182</v>
      </c>
      <c r="U55" s="157">
        <v>2.4809999999999999</v>
      </c>
      <c r="V55" s="157">
        <f>ROUND(E55*U55,2)</f>
        <v>2.48</v>
      </c>
      <c r="W55" s="157"/>
      <c r="X55" s="157" t="s">
        <v>227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228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237"/>
      <c r="D56" s="238"/>
      <c r="E56" s="238"/>
      <c r="F56" s="238"/>
      <c r="G56" s="238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187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65">
        <v>24</v>
      </c>
      <c r="B57" s="166" t="s">
        <v>907</v>
      </c>
      <c r="C57" s="175" t="s">
        <v>908</v>
      </c>
      <c r="D57" s="167" t="s">
        <v>304</v>
      </c>
      <c r="E57" s="168">
        <v>0.7</v>
      </c>
      <c r="F57" s="169"/>
      <c r="G57" s="170">
        <f>ROUND(E57*F57,2)</f>
        <v>0</v>
      </c>
      <c r="H57" s="169"/>
      <c r="I57" s="170">
        <f>ROUND(E57*H57,2)</f>
        <v>0</v>
      </c>
      <c r="J57" s="169"/>
      <c r="K57" s="170">
        <f>ROUND(E57*J57,2)</f>
        <v>0</v>
      </c>
      <c r="L57" s="170">
        <v>21</v>
      </c>
      <c r="M57" s="170">
        <f>G57*(1+L57/100)</f>
        <v>0</v>
      </c>
      <c r="N57" s="168">
        <v>2.5589200000000001</v>
      </c>
      <c r="O57" s="168">
        <f>ROUND(E57*N57,2)</f>
        <v>1.79</v>
      </c>
      <c r="P57" s="168">
        <v>0</v>
      </c>
      <c r="Q57" s="168">
        <f>ROUND(E57*P57,2)</f>
        <v>0</v>
      </c>
      <c r="R57" s="170"/>
      <c r="S57" s="170" t="s">
        <v>215</v>
      </c>
      <c r="T57" s="171" t="s">
        <v>182</v>
      </c>
      <c r="U57" s="157">
        <v>4</v>
      </c>
      <c r="V57" s="157">
        <f>ROUND(E57*U57,2)</f>
        <v>2.8</v>
      </c>
      <c r="W57" s="157"/>
      <c r="X57" s="157" t="s">
        <v>227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228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237"/>
      <c r="D58" s="238"/>
      <c r="E58" s="238"/>
      <c r="F58" s="238"/>
      <c r="G58" s="238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187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65">
        <v>25</v>
      </c>
      <c r="B59" s="166" t="s">
        <v>911</v>
      </c>
      <c r="C59" s="175" t="s">
        <v>912</v>
      </c>
      <c r="D59" s="167" t="s">
        <v>336</v>
      </c>
      <c r="E59" s="168">
        <v>2</v>
      </c>
      <c r="F59" s="169"/>
      <c r="G59" s="170">
        <f>ROUND(E59*F59,2)</f>
        <v>0</v>
      </c>
      <c r="H59" s="169"/>
      <c r="I59" s="170">
        <f>ROUND(E59*H59,2)</f>
        <v>0</v>
      </c>
      <c r="J59" s="169"/>
      <c r="K59" s="170">
        <f>ROUND(E59*J59,2)</f>
        <v>0</v>
      </c>
      <c r="L59" s="170">
        <v>21</v>
      </c>
      <c r="M59" s="170">
        <f>G59*(1+L59/100)</f>
        <v>0</v>
      </c>
      <c r="N59" s="168">
        <v>0</v>
      </c>
      <c r="O59" s="168">
        <f>ROUND(E59*N59,2)</f>
        <v>0</v>
      </c>
      <c r="P59" s="168">
        <v>0</v>
      </c>
      <c r="Q59" s="168">
        <f>ROUND(E59*P59,2)</f>
        <v>0</v>
      </c>
      <c r="R59" s="170"/>
      <c r="S59" s="170" t="s">
        <v>215</v>
      </c>
      <c r="T59" s="171" t="s">
        <v>182</v>
      </c>
      <c r="U59" s="157">
        <v>0.63700000000000001</v>
      </c>
      <c r="V59" s="157">
        <f>ROUND(E59*U59,2)</f>
        <v>1.27</v>
      </c>
      <c r="W59" s="157"/>
      <c r="X59" s="157" t="s">
        <v>227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228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237"/>
      <c r="D60" s="238"/>
      <c r="E60" s="238"/>
      <c r="F60" s="238"/>
      <c r="G60" s="238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187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65">
        <v>26</v>
      </c>
      <c r="B61" s="166" t="s">
        <v>913</v>
      </c>
      <c r="C61" s="175" t="s">
        <v>914</v>
      </c>
      <c r="D61" s="167" t="s">
        <v>286</v>
      </c>
      <c r="E61" s="168">
        <v>180</v>
      </c>
      <c r="F61" s="169"/>
      <c r="G61" s="170">
        <f>ROUND(E61*F61,2)</f>
        <v>0</v>
      </c>
      <c r="H61" s="169"/>
      <c r="I61" s="170">
        <f>ROUND(E61*H61,2)</f>
        <v>0</v>
      </c>
      <c r="J61" s="169"/>
      <c r="K61" s="170">
        <f>ROUND(E61*J61,2)</f>
        <v>0</v>
      </c>
      <c r="L61" s="170">
        <v>21</v>
      </c>
      <c r="M61" s="170">
        <f>G61*(1+L61/100)</f>
        <v>0</v>
      </c>
      <c r="N61" s="168">
        <v>0</v>
      </c>
      <c r="O61" s="168">
        <f>ROUND(E61*N61,2)</f>
        <v>0</v>
      </c>
      <c r="P61" s="168">
        <v>0</v>
      </c>
      <c r="Q61" s="168">
        <f>ROUND(E61*P61,2)</f>
        <v>0</v>
      </c>
      <c r="R61" s="170"/>
      <c r="S61" s="170" t="s">
        <v>215</v>
      </c>
      <c r="T61" s="171" t="s">
        <v>182</v>
      </c>
      <c r="U61" s="157">
        <v>0.98924000000000001</v>
      </c>
      <c r="V61" s="157">
        <f>ROUND(E61*U61,2)</f>
        <v>178.06</v>
      </c>
      <c r="W61" s="157"/>
      <c r="X61" s="157" t="s">
        <v>227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228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237"/>
      <c r="D62" s="238"/>
      <c r="E62" s="238"/>
      <c r="F62" s="238"/>
      <c r="G62" s="238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47"/>
      <c r="Z62" s="147"/>
      <c r="AA62" s="147"/>
      <c r="AB62" s="147"/>
      <c r="AC62" s="147"/>
      <c r="AD62" s="147"/>
      <c r="AE62" s="147"/>
      <c r="AF62" s="147"/>
      <c r="AG62" s="147" t="s">
        <v>187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65">
        <v>27</v>
      </c>
      <c r="B63" s="166" t="s">
        <v>915</v>
      </c>
      <c r="C63" s="175" t="s">
        <v>916</v>
      </c>
      <c r="D63" s="167" t="s">
        <v>286</v>
      </c>
      <c r="E63" s="168">
        <v>182</v>
      </c>
      <c r="F63" s="169"/>
      <c r="G63" s="170">
        <f>ROUND(E63*F63,2)</f>
        <v>0</v>
      </c>
      <c r="H63" s="169"/>
      <c r="I63" s="170">
        <f>ROUND(E63*H63,2)</f>
        <v>0</v>
      </c>
      <c r="J63" s="169"/>
      <c r="K63" s="170">
        <f>ROUND(E63*J63,2)</f>
        <v>0</v>
      </c>
      <c r="L63" s="170">
        <v>21</v>
      </c>
      <c r="M63" s="170">
        <f>G63*(1+L63/100)</f>
        <v>0</v>
      </c>
      <c r="N63" s="168">
        <v>0.11025</v>
      </c>
      <c r="O63" s="168">
        <f>ROUND(E63*N63,2)</f>
        <v>20.07</v>
      </c>
      <c r="P63" s="168">
        <v>0</v>
      </c>
      <c r="Q63" s="168">
        <f>ROUND(E63*P63,2)</f>
        <v>0</v>
      </c>
      <c r="R63" s="170"/>
      <c r="S63" s="170" t="s">
        <v>215</v>
      </c>
      <c r="T63" s="171" t="s">
        <v>182</v>
      </c>
      <c r="U63" s="157">
        <v>5.28E-2</v>
      </c>
      <c r="V63" s="157">
        <f>ROUND(E63*U63,2)</f>
        <v>9.61</v>
      </c>
      <c r="W63" s="157"/>
      <c r="X63" s="157" t="s">
        <v>227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228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237"/>
      <c r="D64" s="238"/>
      <c r="E64" s="238"/>
      <c r="F64" s="238"/>
      <c r="G64" s="238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47"/>
      <c r="Z64" s="147"/>
      <c r="AA64" s="147"/>
      <c r="AB64" s="147"/>
      <c r="AC64" s="147"/>
      <c r="AD64" s="147"/>
      <c r="AE64" s="147"/>
      <c r="AF64" s="147"/>
      <c r="AG64" s="147" t="s">
        <v>187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65">
        <v>28</v>
      </c>
      <c r="B65" s="166" t="s">
        <v>917</v>
      </c>
      <c r="C65" s="175" t="s">
        <v>918</v>
      </c>
      <c r="D65" s="167" t="s">
        <v>286</v>
      </c>
      <c r="E65" s="168">
        <v>182</v>
      </c>
      <c r="F65" s="169"/>
      <c r="G65" s="170">
        <f>ROUND(E65*F65,2)</f>
        <v>0</v>
      </c>
      <c r="H65" s="169"/>
      <c r="I65" s="170">
        <f>ROUND(E65*H65,2)</f>
        <v>0</v>
      </c>
      <c r="J65" s="169"/>
      <c r="K65" s="170">
        <f>ROUND(E65*J65,2)</f>
        <v>0</v>
      </c>
      <c r="L65" s="170">
        <v>21</v>
      </c>
      <c r="M65" s="170">
        <f>G65*(1+L65/100)</f>
        <v>0</v>
      </c>
      <c r="N65" s="168">
        <v>6.0000000000000002E-5</v>
      </c>
      <c r="O65" s="168">
        <f>ROUND(E65*N65,2)</f>
        <v>0.01</v>
      </c>
      <c r="P65" s="168">
        <v>0</v>
      </c>
      <c r="Q65" s="168">
        <f>ROUND(E65*P65,2)</f>
        <v>0</v>
      </c>
      <c r="R65" s="170"/>
      <c r="S65" s="170" t="s">
        <v>215</v>
      </c>
      <c r="T65" s="171" t="s">
        <v>182</v>
      </c>
      <c r="U65" s="157">
        <v>2.5999999999999999E-2</v>
      </c>
      <c r="V65" s="157">
        <f>ROUND(E65*U65,2)</f>
        <v>4.7300000000000004</v>
      </c>
      <c r="W65" s="157"/>
      <c r="X65" s="157" t="s">
        <v>227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845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237"/>
      <c r="D66" s="238"/>
      <c r="E66" s="238"/>
      <c r="F66" s="238"/>
      <c r="G66" s="238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47"/>
      <c r="Z66" s="147"/>
      <c r="AA66" s="147"/>
      <c r="AB66" s="147"/>
      <c r="AC66" s="147"/>
      <c r="AD66" s="147"/>
      <c r="AE66" s="147"/>
      <c r="AF66" s="147"/>
      <c r="AG66" s="147" t="s">
        <v>187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65">
        <v>29</v>
      </c>
      <c r="B67" s="166" t="s">
        <v>919</v>
      </c>
      <c r="C67" s="175" t="s">
        <v>920</v>
      </c>
      <c r="D67" s="167" t="s">
        <v>286</v>
      </c>
      <c r="E67" s="168">
        <v>55</v>
      </c>
      <c r="F67" s="169"/>
      <c r="G67" s="170">
        <f>ROUND(E67*F67,2)</f>
        <v>0</v>
      </c>
      <c r="H67" s="169"/>
      <c r="I67" s="170">
        <f>ROUND(E67*H67,2)</f>
        <v>0</v>
      </c>
      <c r="J67" s="169"/>
      <c r="K67" s="170">
        <f>ROUND(E67*J67,2)</f>
        <v>0</v>
      </c>
      <c r="L67" s="170">
        <v>21</v>
      </c>
      <c r="M67" s="170">
        <f>G67*(1+L67/100)</f>
        <v>0</v>
      </c>
      <c r="N67" s="168">
        <v>0</v>
      </c>
      <c r="O67" s="168">
        <f>ROUND(E67*N67,2)</f>
        <v>0</v>
      </c>
      <c r="P67" s="168">
        <v>0</v>
      </c>
      <c r="Q67" s="168">
        <f>ROUND(E67*P67,2)</f>
        <v>0</v>
      </c>
      <c r="R67" s="170"/>
      <c r="S67" s="170" t="s">
        <v>215</v>
      </c>
      <c r="T67" s="171" t="s">
        <v>182</v>
      </c>
      <c r="U67" s="157">
        <v>0</v>
      </c>
      <c r="V67" s="157">
        <f>ROUND(E67*U67,2)</f>
        <v>0</v>
      </c>
      <c r="W67" s="157"/>
      <c r="X67" s="157" t="s">
        <v>227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228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237"/>
      <c r="D68" s="238"/>
      <c r="E68" s="238"/>
      <c r="F68" s="238"/>
      <c r="G68" s="238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47"/>
      <c r="Z68" s="147"/>
      <c r="AA68" s="147"/>
      <c r="AB68" s="147"/>
      <c r="AC68" s="147"/>
      <c r="AD68" s="147"/>
      <c r="AE68" s="147"/>
      <c r="AF68" s="147"/>
      <c r="AG68" s="147" t="s">
        <v>187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65">
        <v>30</v>
      </c>
      <c r="B69" s="166" t="s">
        <v>921</v>
      </c>
      <c r="C69" s="175" t="s">
        <v>922</v>
      </c>
      <c r="D69" s="167" t="s">
        <v>286</v>
      </c>
      <c r="E69" s="168">
        <v>158.4</v>
      </c>
      <c r="F69" s="169"/>
      <c r="G69" s="170">
        <f>ROUND(E69*F69,2)</f>
        <v>0</v>
      </c>
      <c r="H69" s="169"/>
      <c r="I69" s="170">
        <f>ROUND(E69*H69,2)</f>
        <v>0</v>
      </c>
      <c r="J69" s="169"/>
      <c r="K69" s="170">
        <f>ROUND(E69*J69,2)</f>
        <v>0</v>
      </c>
      <c r="L69" s="170">
        <v>21</v>
      </c>
      <c r="M69" s="170">
        <f>G69*(1+L69/100)</f>
        <v>0</v>
      </c>
      <c r="N69" s="168">
        <v>0</v>
      </c>
      <c r="O69" s="168">
        <f>ROUND(E69*N69,2)</f>
        <v>0</v>
      </c>
      <c r="P69" s="168">
        <v>0</v>
      </c>
      <c r="Q69" s="168">
        <f>ROUND(E69*P69,2)</f>
        <v>0</v>
      </c>
      <c r="R69" s="170"/>
      <c r="S69" s="170" t="s">
        <v>215</v>
      </c>
      <c r="T69" s="171" t="s">
        <v>182</v>
      </c>
      <c r="U69" s="157">
        <v>0</v>
      </c>
      <c r="V69" s="157">
        <f>ROUND(E69*U69,2)</f>
        <v>0</v>
      </c>
      <c r="W69" s="157"/>
      <c r="X69" s="157" t="s">
        <v>227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228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237"/>
      <c r="D70" s="238"/>
      <c r="E70" s="238"/>
      <c r="F70" s="238"/>
      <c r="G70" s="238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47"/>
      <c r="Z70" s="147"/>
      <c r="AA70" s="147"/>
      <c r="AB70" s="147"/>
      <c r="AC70" s="147"/>
      <c r="AD70" s="147"/>
      <c r="AE70" s="147"/>
      <c r="AF70" s="147"/>
      <c r="AG70" s="147" t="s">
        <v>187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65">
        <v>31</v>
      </c>
      <c r="B71" s="166" t="s">
        <v>982</v>
      </c>
      <c r="C71" s="175" t="s">
        <v>983</v>
      </c>
      <c r="D71" s="167" t="s">
        <v>286</v>
      </c>
      <c r="E71" s="168">
        <v>55</v>
      </c>
      <c r="F71" s="169"/>
      <c r="G71" s="170">
        <f>ROUND(E71*F71,2)</f>
        <v>0</v>
      </c>
      <c r="H71" s="169"/>
      <c r="I71" s="170">
        <f>ROUND(E71*H71,2)</f>
        <v>0</v>
      </c>
      <c r="J71" s="169"/>
      <c r="K71" s="170">
        <f>ROUND(E71*J71,2)</f>
        <v>0</v>
      </c>
      <c r="L71" s="170">
        <v>21</v>
      </c>
      <c r="M71" s="170">
        <f>G71*(1+L71/100)</f>
        <v>0</v>
      </c>
      <c r="N71" s="168">
        <v>2E-3</v>
      </c>
      <c r="O71" s="168">
        <f>ROUND(E71*N71,2)</f>
        <v>0.11</v>
      </c>
      <c r="P71" s="168">
        <v>0</v>
      </c>
      <c r="Q71" s="168">
        <f>ROUND(E71*P71,2)</f>
        <v>0</v>
      </c>
      <c r="R71" s="170"/>
      <c r="S71" s="170" t="s">
        <v>215</v>
      </c>
      <c r="T71" s="171" t="s">
        <v>182</v>
      </c>
      <c r="U71" s="157">
        <v>0.06</v>
      </c>
      <c r="V71" s="157">
        <f>ROUND(E71*U71,2)</f>
        <v>3.3</v>
      </c>
      <c r="W71" s="157"/>
      <c r="X71" s="157" t="s">
        <v>227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228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237"/>
      <c r="D72" s="238"/>
      <c r="E72" s="238"/>
      <c r="F72" s="238"/>
      <c r="G72" s="238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47"/>
      <c r="Z72" s="147"/>
      <c r="AA72" s="147"/>
      <c r="AB72" s="147"/>
      <c r="AC72" s="147"/>
      <c r="AD72" s="147"/>
      <c r="AE72" s="147"/>
      <c r="AF72" s="147"/>
      <c r="AG72" s="147" t="s">
        <v>187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65">
        <v>32</v>
      </c>
      <c r="B73" s="166" t="s">
        <v>984</v>
      </c>
      <c r="C73" s="175" t="s">
        <v>985</v>
      </c>
      <c r="D73" s="167" t="s">
        <v>336</v>
      </c>
      <c r="E73" s="168">
        <v>6</v>
      </c>
      <c r="F73" s="169"/>
      <c r="G73" s="170">
        <f>ROUND(E73*F73,2)</f>
        <v>0</v>
      </c>
      <c r="H73" s="169"/>
      <c r="I73" s="170">
        <f>ROUND(E73*H73,2)</f>
        <v>0</v>
      </c>
      <c r="J73" s="169"/>
      <c r="K73" s="170">
        <f>ROUND(E73*J73,2)</f>
        <v>0</v>
      </c>
      <c r="L73" s="170">
        <v>21</v>
      </c>
      <c r="M73" s="170">
        <f>G73*(1+L73/100)</f>
        <v>0</v>
      </c>
      <c r="N73" s="168">
        <v>9.2000000000000003E-4</v>
      </c>
      <c r="O73" s="168">
        <f>ROUND(E73*N73,2)</f>
        <v>0.01</v>
      </c>
      <c r="P73" s="168">
        <v>0</v>
      </c>
      <c r="Q73" s="168">
        <f>ROUND(E73*P73,2)</f>
        <v>0</v>
      </c>
      <c r="R73" s="170"/>
      <c r="S73" s="170" t="s">
        <v>215</v>
      </c>
      <c r="T73" s="171" t="s">
        <v>182</v>
      </c>
      <c r="U73" s="157">
        <v>0.02</v>
      </c>
      <c r="V73" s="157">
        <f>ROUND(E73*U73,2)</f>
        <v>0.12</v>
      </c>
      <c r="W73" s="157"/>
      <c r="X73" s="157" t="s">
        <v>227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228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237"/>
      <c r="D74" s="238"/>
      <c r="E74" s="238"/>
      <c r="F74" s="238"/>
      <c r="G74" s="238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187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65">
        <v>33</v>
      </c>
      <c r="B75" s="166" t="s">
        <v>923</v>
      </c>
      <c r="C75" s="175" t="s">
        <v>924</v>
      </c>
      <c r="D75" s="167" t="s">
        <v>286</v>
      </c>
      <c r="E75" s="168">
        <v>182</v>
      </c>
      <c r="F75" s="169"/>
      <c r="G75" s="170">
        <f>ROUND(E75*F75,2)</f>
        <v>0</v>
      </c>
      <c r="H75" s="169"/>
      <c r="I75" s="170">
        <f>ROUND(E75*H75,2)</f>
        <v>0</v>
      </c>
      <c r="J75" s="169"/>
      <c r="K75" s="170">
        <f>ROUND(E75*J75,2)</f>
        <v>0</v>
      </c>
      <c r="L75" s="170">
        <v>21</v>
      </c>
      <c r="M75" s="170">
        <f>G75*(1+L75/100)</f>
        <v>0</v>
      </c>
      <c r="N75" s="168">
        <v>0</v>
      </c>
      <c r="O75" s="168">
        <f>ROUND(E75*N75,2)</f>
        <v>0</v>
      </c>
      <c r="P75" s="168">
        <v>0</v>
      </c>
      <c r="Q75" s="168">
        <f>ROUND(E75*P75,2)</f>
        <v>0</v>
      </c>
      <c r="R75" s="170"/>
      <c r="S75" s="170" t="s">
        <v>215</v>
      </c>
      <c r="T75" s="171" t="s">
        <v>182</v>
      </c>
      <c r="U75" s="157">
        <v>0.16944999999999999</v>
      </c>
      <c r="V75" s="157">
        <f>ROUND(E75*U75,2)</f>
        <v>30.84</v>
      </c>
      <c r="W75" s="157"/>
      <c r="X75" s="157" t="s">
        <v>227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228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237"/>
      <c r="D76" s="238"/>
      <c r="E76" s="238"/>
      <c r="F76" s="238"/>
      <c r="G76" s="238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47"/>
      <c r="Z76" s="147"/>
      <c r="AA76" s="147"/>
      <c r="AB76" s="147"/>
      <c r="AC76" s="147"/>
      <c r="AD76" s="147"/>
      <c r="AE76" s="147"/>
      <c r="AF76" s="147"/>
      <c r="AG76" s="147" t="s">
        <v>187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65">
        <v>34</v>
      </c>
      <c r="B77" s="166" t="s">
        <v>925</v>
      </c>
      <c r="C77" s="175" t="s">
        <v>926</v>
      </c>
      <c r="D77" s="167" t="s">
        <v>304</v>
      </c>
      <c r="E77" s="168">
        <v>9.6</v>
      </c>
      <c r="F77" s="169"/>
      <c r="G77" s="170">
        <f>ROUND(E77*F77,2)</f>
        <v>0</v>
      </c>
      <c r="H77" s="169"/>
      <c r="I77" s="170">
        <f>ROUND(E77*H77,2)</f>
        <v>0</v>
      </c>
      <c r="J77" s="169"/>
      <c r="K77" s="170">
        <f>ROUND(E77*J77,2)</f>
        <v>0</v>
      </c>
      <c r="L77" s="170">
        <v>21</v>
      </c>
      <c r="M77" s="170">
        <f>G77*(1+L77/100)</f>
        <v>0</v>
      </c>
      <c r="N77" s="168">
        <v>0</v>
      </c>
      <c r="O77" s="168">
        <f>ROUND(E77*N77,2)</f>
        <v>0</v>
      </c>
      <c r="P77" s="168">
        <v>0</v>
      </c>
      <c r="Q77" s="168">
        <f>ROUND(E77*P77,2)</f>
        <v>0</v>
      </c>
      <c r="R77" s="170"/>
      <c r="S77" s="170" t="s">
        <v>215</v>
      </c>
      <c r="T77" s="171" t="s">
        <v>182</v>
      </c>
      <c r="U77" s="157">
        <v>0.66</v>
      </c>
      <c r="V77" s="157">
        <f>ROUND(E77*U77,2)</f>
        <v>6.34</v>
      </c>
      <c r="W77" s="157"/>
      <c r="X77" s="157" t="s">
        <v>227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845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237"/>
      <c r="D78" s="238"/>
      <c r="E78" s="238"/>
      <c r="F78" s="238"/>
      <c r="G78" s="238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47"/>
      <c r="Z78" s="147"/>
      <c r="AA78" s="147"/>
      <c r="AB78" s="147"/>
      <c r="AC78" s="147"/>
      <c r="AD78" s="147"/>
      <c r="AE78" s="147"/>
      <c r="AF78" s="147"/>
      <c r="AG78" s="147" t="s">
        <v>187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65">
        <v>35</v>
      </c>
      <c r="B79" s="166" t="s">
        <v>927</v>
      </c>
      <c r="C79" s="175" t="s">
        <v>928</v>
      </c>
      <c r="D79" s="167" t="s">
        <v>304</v>
      </c>
      <c r="E79" s="168">
        <v>9.6</v>
      </c>
      <c r="F79" s="169"/>
      <c r="G79" s="170">
        <f>ROUND(E79*F79,2)</f>
        <v>0</v>
      </c>
      <c r="H79" s="169"/>
      <c r="I79" s="170">
        <f>ROUND(E79*H79,2)</f>
        <v>0</v>
      </c>
      <c r="J79" s="169"/>
      <c r="K79" s="170">
        <f>ROUND(E79*J79,2)</f>
        <v>0</v>
      </c>
      <c r="L79" s="170">
        <v>21</v>
      </c>
      <c r="M79" s="170">
        <f>G79*(1+L79/100)</f>
        <v>0</v>
      </c>
      <c r="N79" s="168">
        <v>0</v>
      </c>
      <c r="O79" s="168">
        <f>ROUND(E79*N79,2)</f>
        <v>0</v>
      </c>
      <c r="P79" s="168">
        <v>0</v>
      </c>
      <c r="Q79" s="168">
        <f>ROUND(E79*P79,2)</f>
        <v>0</v>
      </c>
      <c r="R79" s="170"/>
      <c r="S79" s="170" t="s">
        <v>215</v>
      </c>
      <c r="T79" s="171" t="s">
        <v>182</v>
      </c>
      <c r="U79" s="157">
        <v>0.66300000000000003</v>
      </c>
      <c r="V79" s="157">
        <f>ROUND(E79*U79,2)</f>
        <v>6.36</v>
      </c>
      <c r="W79" s="157"/>
      <c r="X79" s="157" t="s">
        <v>227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228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237"/>
      <c r="D80" s="238"/>
      <c r="E80" s="238"/>
      <c r="F80" s="238"/>
      <c r="G80" s="238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47"/>
      <c r="Z80" s="147"/>
      <c r="AA80" s="147"/>
      <c r="AB80" s="147"/>
      <c r="AC80" s="147"/>
      <c r="AD80" s="147"/>
      <c r="AE80" s="147"/>
      <c r="AF80" s="147"/>
      <c r="AG80" s="147" t="s">
        <v>187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65">
        <v>36</v>
      </c>
      <c r="B81" s="166" t="s">
        <v>929</v>
      </c>
      <c r="C81" s="175" t="s">
        <v>930</v>
      </c>
      <c r="D81" s="167" t="s">
        <v>248</v>
      </c>
      <c r="E81" s="168">
        <v>182</v>
      </c>
      <c r="F81" s="169"/>
      <c r="G81" s="170">
        <f>ROUND(E81*F81,2)</f>
        <v>0</v>
      </c>
      <c r="H81" s="169"/>
      <c r="I81" s="170">
        <f>ROUND(E81*H81,2)</f>
        <v>0</v>
      </c>
      <c r="J81" s="169"/>
      <c r="K81" s="170">
        <f>ROUND(E81*J81,2)</f>
        <v>0</v>
      </c>
      <c r="L81" s="170">
        <v>21</v>
      </c>
      <c r="M81" s="170">
        <f>G81*(1+L81/100)</f>
        <v>0</v>
      </c>
      <c r="N81" s="168">
        <v>0</v>
      </c>
      <c r="O81" s="168">
        <f>ROUND(E81*N81,2)</f>
        <v>0</v>
      </c>
      <c r="P81" s="168">
        <v>0</v>
      </c>
      <c r="Q81" s="168">
        <f>ROUND(E81*P81,2)</f>
        <v>0</v>
      </c>
      <c r="R81" s="170"/>
      <c r="S81" s="170" t="s">
        <v>215</v>
      </c>
      <c r="T81" s="171" t="s">
        <v>182</v>
      </c>
      <c r="U81" s="157">
        <v>0.129</v>
      </c>
      <c r="V81" s="157">
        <f>ROUND(E81*U81,2)</f>
        <v>23.48</v>
      </c>
      <c r="W81" s="157"/>
      <c r="X81" s="157" t="s">
        <v>227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228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237"/>
      <c r="D82" s="238"/>
      <c r="E82" s="238"/>
      <c r="F82" s="238"/>
      <c r="G82" s="238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47"/>
      <c r="Z82" s="147"/>
      <c r="AA82" s="147"/>
      <c r="AB82" s="147"/>
      <c r="AC82" s="147"/>
      <c r="AD82" s="147"/>
      <c r="AE82" s="147"/>
      <c r="AF82" s="147"/>
      <c r="AG82" s="147" t="s">
        <v>187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65">
        <v>37</v>
      </c>
      <c r="B83" s="166" t="s">
        <v>931</v>
      </c>
      <c r="C83" s="175" t="s">
        <v>932</v>
      </c>
      <c r="D83" s="167" t="s">
        <v>933</v>
      </c>
      <c r="E83" s="168">
        <v>1</v>
      </c>
      <c r="F83" s="169"/>
      <c r="G83" s="170">
        <f>ROUND(E83*F83,2)</f>
        <v>0</v>
      </c>
      <c r="H83" s="169"/>
      <c r="I83" s="170">
        <f>ROUND(E83*H83,2)</f>
        <v>0</v>
      </c>
      <c r="J83" s="169"/>
      <c r="K83" s="170">
        <f>ROUND(E83*J83,2)</f>
        <v>0</v>
      </c>
      <c r="L83" s="170">
        <v>21</v>
      </c>
      <c r="M83" s="170">
        <f>G83*(1+L83/100)</f>
        <v>0</v>
      </c>
      <c r="N83" s="168">
        <v>0</v>
      </c>
      <c r="O83" s="168">
        <f>ROUND(E83*N83,2)</f>
        <v>0</v>
      </c>
      <c r="P83" s="168">
        <v>0</v>
      </c>
      <c r="Q83" s="168">
        <f>ROUND(E83*P83,2)</f>
        <v>0</v>
      </c>
      <c r="R83" s="170"/>
      <c r="S83" s="170" t="s">
        <v>215</v>
      </c>
      <c r="T83" s="171" t="s">
        <v>182</v>
      </c>
      <c r="U83" s="157">
        <v>0</v>
      </c>
      <c r="V83" s="157">
        <f>ROUND(E83*U83,2)</f>
        <v>0</v>
      </c>
      <c r="W83" s="157"/>
      <c r="X83" s="157" t="s">
        <v>934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935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237"/>
      <c r="D84" s="238"/>
      <c r="E84" s="238"/>
      <c r="F84" s="238"/>
      <c r="G84" s="238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47"/>
      <c r="Z84" s="147"/>
      <c r="AA84" s="147"/>
      <c r="AB84" s="147"/>
      <c r="AC84" s="147"/>
      <c r="AD84" s="147"/>
      <c r="AE84" s="147"/>
      <c r="AF84" s="147"/>
      <c r="AG84" s="147" t="s">
        <v>187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65">
        <v>38</v>
      </c>
      <c r="B85" s="166" t="s">
        <v>936</v>
      </c>
      <c r="C85" s="175" t="s">
        <v>937</v>
      </c>
      <c r="D85" s="167" t="s">
        <v>938</v>
      </c>
      <c r="E85" s="168">
        <v>17.3</v>
      </c>
      <c r="F85" s="169"/>
      <c r="G85" s="170">
        <f>ROUND(E85*F85,2)</f>
        <v>0</v>
      </c>
      <c r="H85" s="169"/>
      <c r="I85" s="170">
        <f>ROUND(E85*H85,2)</f>
        <v>0</v>
      </c>
      <c r="J85" s="169"/>
      <c r="K85" s="170">
        <f>ROUND(E85*J85,2)</f>
        <v>0</v>
      </c>
      <c r="L85" s="170">
        <v>21</v>
      </c>
      <c r="M85" s="170">
        <f>G85*(1+L85/100)</f>
        <v>0</v>
      </c>
      <c r="N85" s="168">
        <v>0</v>
      </c>
      <c r="O85" s="168">
        <f>ROUND(E85*N85,2)</f>
        <v>0</v>
      </c>
      <c r="P85" s="168">
        <v>0</v>
      </c>
      <c r="Q85" s="168">
        <f>ROUND(E85*P85,2)</f>
        <v>0</v>
      </c>
      <c r="R85" s="170"/>
      <c r="S85" s="170" t="s">
        <v>215</v>
      </c>
      <c r="T85" s="171" t="s">
        <v>182</v>
      </c>
      <c r="U85" s="157">
        <v>0</v>
      </c>
      <c r="V85" s="157">
        <f>ROUND(E85*U85,2)</f>
        <v>0</v>
      </c>
      <c r="W85" s="157"/>
      <c r="X85" s="157" t="s">
        <v>183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184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237"/>
      <c r="D86" s="238"/>
      <c r="E86" s="238"/>
      <c r="F86" s="238"/>
      <c r="G86" s="238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47"/>
      <c r="Z86" s="147"/>
      <c r="AA86" s="147"/>
      <c r="AB86" s="147"/>
      <c r="AC86" s="147"/>
      <c r="AD86" s="147"/>
      <c r="AE86" s="147"/>
      <c r="AF86" s="147"/>
      <c r="AG86" s="147" t="s">
        <v>187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x14ac:dyDescent="0.2">
      <c r="A87" s="159" t="s">
        <v>176</v>
      </c>
      <c r="B87" s="160" t="s">
        <v>147</v>
      </c>
      <c r="C87" s="174" t="s">
        <v>27</v>
      </c>
      <c r="D87" s="161"/>
      <c r="E87" s="162"/>
      <c r="F87" s="163"/>
      <c r="G87" s="163">
        <f>SUMIF(AG88:AG95,"&lt;&gt;NOR",G88:G95)</f>
        <v>0</v>
      </c>
      <c r="H87" s="163"/>
      <c r="I87" s="163">
        <f>SUM(I88:I95)</f>
        <v>0</v>
      </c>
      <c r="J87" s="163"/>
      <c r="K87" s="163">
        <f>SUM(K88:K95)</f>
        <v>0</v>
      </c>
      <c r="L87" s="163"/>
      <c r="M87" s="163">
        <f>SUM(M88:M95)</f>
        <v>0</v>
      </c>
      <c r="N87" s="162"/>
      <c r="O87" s="162">
        <f>SUM(O88:O95)</f>
        <v>0</v>
      </c>
      <c r="P87" s="162"/>
      <c r="Q87" s="162">
        <f>SUM(Q88:Q95)</f>
        <v>0</v>
      </c>
      <c r="R87" s="163"/>
      <c r="S87" s="163"/>
      <c r="T87" s="164"/>
      <c r="U87" s="158"/>
      <c r="V87" s="158">
        <f>SUM(V88:V95)</f>
        <v>0</v>
      </c>
      <c r="W87" s="158"/>
      <c r="X87" s="158"/>
      <c r="AG87" t="s">
        <v>177</v>
      </c>
    </row>
    <row r="88" spans="1:60" outlineLevel="1" x14ac:dyDescent="0.2">
      <c r="A88" s="165">
        <v>39</v>
      </c>
      <c r="B88" s="166" t="s">
        <v>178</v>
      </c>
      <c r="C88" s="175" t="s">
        <v>179</v>
      </c>
      <c r="D88" s="167" t="s">
        <v>199</v>
      </c>
      <c r="E88" s="168">
        <v>1</v>
      </c>
      <c r="F88" s="169"/>
      <c r="G88" s="170">
        <f>ROUND(E88*F88,2)</f>
        <v>0</v>
      </c>
      <c r="H88" s="169"/>
      <c r="I88" s="170">
        <f>ROUND(E88*H88,2)</f>
        <v>0</v>
      </c>
      <c r="J88" s="169"/>
      <c r="K88" s="170">
        <f>ROUND(E88*J88,2)</f>
        <v>0</v>
      </c>
      <c r="L88" s="170">
        <v>21</v>
      </c>
      <c r="M88" s="170">
        <f>G88*(1+L88/100)</f>
        <v>0</v>
      </c>
      <c r="N88" s="168">
        <v>0</v>
      </c>
      <c r="O88" s="168">
        <f>ROUND(E88*N88,2)</f>
        <v>0</v>
      </c>
      <c r="P88" s="168">
        <v>0</v>
      </c>
      <c r="Q88" s="168">
        <f>ROUND(E88*P88,2)</f>
        <v>0</v>
      </c>
      <c r="R88" s="170"/>
      <c r="S88" s="170" t="s">
        <v>215</v>
      </c>
      <c r="T88" s="171" t="s">
        <v>182</v>
      </c>
      <c r="U88" s="157">
        <v>0</v>
      </c>
      <c r="V88" s="157">
        <f>ROUND(E88*U88,2)</f>
        <v>0</v>
      </c>
      <c r="W88" s="157"/>
      <c r="X88" s="157" t="s">
        <v>183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184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239" t="s">
        <v>185</v>
      </c>
      <c r="D89" s="240"/>
      <c r="E89" s="240"/>
      <c r="F89" s="240"/>
      <c r="G89" s="240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47"/>
      <c r="Z89" s="147"/>
      <c r="AA89" s="147"/>
      <c r="AB89" s="147"/>
      <c r="AC89" s="147"/>
      <c r="AD89" s="147"/>
      <c r="AE89" s="147"/>
      <c r="AF89" s="147"/>
      <c r="AG89" s="147" t="s">
        <v>186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72" t="str">
        <f>C89</f>
        <v>Zaměření a vytýčení stávajících inženýrských sítí v místě stavby z hlediska jejich ochrany při provádění stavby.</v>
      </c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241"/>
      <c r="D90" s="242"/>
      <c r="E90" s="242"/>
      <c r="F90" s="242"/>
      <c r="G90" s="242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47"/>
      <c r="Z90" s="147"/>
      <c r="AA90" s="147"/>
      <c r="AB90" s="147"/>
      <c r="AC90" s="147"/>
      <c r="AD90" s="147"/>
      <c r="AE90" s="147"/>
      <c r="AF90" s="147"/>
      <c r="AG90" s="147" t="s">
        <v>187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65">
        <v>40</v>
      </c>
      <c r="B91" s="166" t="s">
        <v>945</v>
      </c>
      <c r="C91" s="175" t="s">
        <v>946</v>
      </c>
      <c r="D91" s="167" t="s">
        <v>199</v>
      </c>
      <c r="E91" s="168">
        <v>1</v>
      </c>
      <c r="F91" s="169"/>
      <c r="G91" s="170">
        <f>ROUND(E91*F91,2)</f>
        <v>0</v>
      </c>
      <c r="H91" s="169"/>
      <c r="I91" s="170">
        <f>ROUND(E91*H91,2)</f>
        <v>0</v>
      </c>
      <c r="J91" s="169"/>
      <c r="K91" s="170">
        <f>ROUND(E91*J91,2)</f>
        <v>0</v>
      </c>
      <c r="L91" s="170">
        <v>21</v>
      </c>
      <c r="M91" s="170">
        <f>G91*(1+L91/100)</f>
        <v>0</v>
      </c>
      <c r="N91" s="168">
        <v>0</v>
      </c>
      <c r="O91" s="168">
        <f>ROUND(E91*N91,2)</f>
        <v>0</v>
      </c>
      <c r="P91" s="168">
        <v>0</v>
      </c>
      <c r="Q91" s="168">
        <f>ROUND(E91*P91,2)</f>
        <v>0</v>
      </c>
      <c r="R91" s="170"/>
      <c r="S91" s="170" t="s">
        <v>215</v>
      </c>
      <c r="T91" s="171" t="s">
        <v>182</v>
      </c>
      <c r="U91" s="157">
        <v>0</v>
      </c>
      <c r="V91" s="157">
        <f>ROUND(E91*U91,2)</f>
        <v>0</v>
      </c>
      <c r="W91" s="157"/>
      <c r="X91" s="157" t="s">
        <v>183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184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239" t="s">
        <v>947</v>
      </c>
      <c r="D92" s="240"/>
      <c r="E92" s="240"/>
      <c r="F92" s="240"/>
      <c r="G92" s="240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47"/>
      <c r="Z92" s="147"/>
      <c r="AA92" s="147"/>
      <c r="AB92" s="147"/>
      <c r="AC92" s="147"/>
      <c r="AD92" s="147"/>
      <c r="AE92" s="147"/>
      <c r="AF92" s="147"/>
      <c r="AG92" s="147" t="s">
        <v>186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241"/>
      <c r="D93" s="242"/>
      <c r="E93" s="242"/>
      <c r="F93" s="242"/>
      <c r="G93" s="242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47"/>
      <c r="Z93" s="147"/>
      <c r="AA93" s="147"/>
      <c r="AB93" s="147"/>
      <c r="AC93" s="147"/>
      <c r="AD93" s="147"/>
      <c r="AE93" s="147"/>
      <c r="AF93" s="147"/>
      <c r="AG93" s="147" t="s">
        <v>187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65">
        <v>41</v>
      </c>
      <c r="B94" s="166" t="s">
        <v>948</v>
      </c>
      <c r="C94" s="175" t="s">
        <v>949</v>
      </c>
      <c r="D94" s="167" t="s">
        <v>199</v>
      </c>
      <c r="E94" s="168">
        <v>1</v>
      </c>
      <c r="F94" s="169"/>
      <c r="G94" s="170">
        <f>ROUND(E94*F94,2)</f>
        <v>0</v>
      </c>
      <c r="H94" s="169"/>
      <c r="I94" s="170">
        <f>ROUND(E94*H94,2)</f>
        <v>0</v>
      </c>
      <c r="J94" s="169"/>
      <c r="K94" s="170">
        <f>ROUND(E94*J94,2)</f>
        <v>0</v>
      </c>
      <c r="L94" s="170">
        <v>21</v>
      </c>
      <c r="M94" s="170">
        <f>G94*(1+L94/100)</f>
        <v>0</v>
      </c>
      <c r="N94" s="168">
        <v>0</v>
      </c>
      <c r="O94" s="168">
        <f>ROUND(E94*N94,2)</f>
        <v>0</v>
      </c>
      <c r="P94" s="168">
        <v>0</v>
      </c>
      <c r="Q94" s="168">
        <f>ROUND(E94*P94,2)</f>
        <v>0</v>
      </c>
      <c r="R94" s="170"/>
      <c r="S94" s="170" t="s">
        <v>215</v>
      </c>
      <c r="T94" s="171" t="s">
        <v>182</v>
      </c>
      <c r="U94" s="157">
        <v>0</v>
      </c>
      <c r="V94" s="157">
        <f>ROUND(E94*U94,2)</f>
        <v>0</v>
      </c>
      <c r="W94" s="157"/>
      <c r="X94" s="157" t="s">
        <v>183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184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237"/>
      <c r="D95" s="238"/>
      <c r="E95" s="238"/>
      <c r="F95" s="238"/>
      <c r="G95" s="238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47"/>
      <c r="Z95" s="147"/>
      <c r="AA95" s="147"/>
      <c r="AB95" s="147"/>
      <c r="AC95" s="147"/>
      <c r="AD95" s="147"/>
      <c r="AE95" s="147"/>
      <c r="AF95" s="147"/>
      <c r="AG95" s="147" t="s">
        <v>187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x14ac:dyDescent="0.2">
      <c r="A96" s="3"/>
      <c r="B96" s="4"/>
      <c r="C96" s="176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AE96">
        <v>15</v>
      </c>
      <c r="AF96">
        <v>21</v>
      </c>
      <c r="AG96" t="s">
        <v>163</v>
      </c>
    </row>
    <row r="97" spans="1:33" x14ac:dyDescent="0.2">
      <c r="A97" s="150"/>
      <c r="B97" s="151" t="s">
        <v>29</v>
      </c>
      <c r="C97" s="177"/>
      <c r="D97" s="152"/>
      <c r="E97" s="153"/>
      <c r="F97" s="153"/>
      <c r="G97" s="173">
        <f>G8+G25+G52+G87</f>
        <v>0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AE97">
        <f>SUMIF(L7:L95,AE96,G7:G95)</f>
        <v>0</v>
      </c>
      <c r="AF97">
        <f>SUMIF(L7:L95,AF96,G7:G95)</f>
        <v>0</v>
      </c>
      <c r="AG97" t="s">
        <v>223</v>
      </c>
    </row>
    <row r="98" spans="1:33" x14ac:dyDescent="0.2">
      <c r="C98" s="178"/>
      <c r="D98" s="10"/>
      <c r="AG98" t="s">
        <v>224</v>
      </c>
    </row>
    <row r="99" spans="1:33" x14ac:dyDescent="0.2">
      <c r="D99" s="10"/>
    </row>
    <row r="100" spans="1:33" x14ac:dyDescent="0.2">
      <c r="D100" s="10"/>
    </row>
    <row r="101" spans="1:33" x14ac:dyDescent="0.2">
      <c r="D101" s="10"/>
    </row>
    <row r="102" spans="1:33" x14ac:dyDescent="0.2">
      <c r="D102" s="10"/>
    </row>
    <row r="103" spans="1:33" x14ac:dyDescent="0.2">
      <c r="D103" s="10"/>
    </row>
    <row r="104" spans="1:33" x14ac:dyDescent="0.2">
      <c r="D104" s="10"/>
    </row>
    <row r="105" spans="1:33" x14ac:dyDescent="0.2">
      <c r="D105" s="10"/>
    </row>
    <row r="106" spans="1:33" x14ac:dyDescent="0.2">
      <c r="D106" s="10"/>
    </row>
    <row r="107" spans="1:33" x14ac:dyDescent="0.2">
      <c r="D107" s="10"/>
    </row>
    <row r="108" spans="1:33" x14ac:dyDescent="0.2">
      <c r="D108" s="10"/>
    </row>
    <row r="109" spans="1:33" x14ac:dyDescent="0.2">
      <c r="D109" s="10"/>
    </row>
    <row r="110" spans="1:33" x14ac:dyDescent="0.2">
      <c r="D110" s="10"/>
    </row>
    <row r="111" spans="1:33" x14ac:dyDescent="0.2">
      <c r="D111" s="10"/>
    </row>
    <row r="112" spans="1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998" sheet="1"/>
  <mergeCells count="47">
    <mergeCell ref="C12:G12"/>
    <mergeCell ref="A1:G1"/>
    <mergeCell ref="C2:G2"/>
    <mergeCell ref="C3:G3"/>
    <mergeCell ref="C4:G4"/>
    <mergeCell ref="C10:G10"/>
    <mergeCell ref="C37:G37"/>
    <mergeCell ref="C14:G14"/>
    <mergeCell ref="C16:G16"/>
    <mergeCell ref="C18:G18"/>
    <mergeCell ref="C20:G20"/>
    <mergeCell ref="C22:G22"/>
    <mergeCell ref="C24:G24"/>
    <mergeCell ref="C27:G27"/>
    <mergeCell ref="C29:G29"/>
    <mergeCell ref="C31:G31"/>
    <mergeCell ref="C33:G33"/>
    <mergeCell ref="C35:G35"/>
    <mergeCell ref="C62:G62"/>
    <mergeCell ref="C39:G39"/>
    <mergeCell ref="C41:G41"/>
    <mergeCell ref="C43:G43"/>
    <mergeCell ref="C45:G45"/>
    <mergeCell ref="C47:G47"/>
    <mergeCell ref="C49:G49"/>
    <mergeCell ref="C51:G51"/>
    <mergeCell ref="C54:G54"/>
    <mergeCell ref="C56:G56"/>
    <mergeCell ref="C58:G58"/>
    <mergeCell ref="C60:G60"/>
    <mergeCell ref="C86:G86"/>
    <mergeCell ref="C64:G64"/>
    <mergeCell ref="C66:G66"/>
    <mergeCell ref="C68:G68"/>
    <mergeCell ref="C70:G70"/>
    <mergeCell ref="C72:G72"/>
    <mergeCell ref="C74:G74"/>
    <mergeCell ref="C76:G76"/>
    <mergeCell ref="C78:G78"/>
    <mergeCell ref="C80:G80"/>
    <mergeCell ref="C82:G82"/>
    <mergeCell ref="C84:G84"/>
    <mergeCell ref="C89:G89"/>
    <mergeCell ref="C90:G90"/>
    <mergeCell ref="C92:G92"/>
    <mergeCell ref="C93:G93"/>
    <mergeCell ref="C95:G95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3" t="s">
        <v>225</v>
      </c>
      <c r="B1" s="243"/>
      <c r="C1" s="243"/>
      <c r="D1" s="243"/>
      <c r="E1" s="243"/>
      <c r="F1" s="243"/>
      <c r="G1" s="243"/>
      <c r="AG1" t="s">
        <v>150</v>
      </c>
    </row>
    <row r="2" spans="1:60" ht="24.95" customHeight="1" x14ac:dyDescent="0.2">
      <c r="A2" s="139" t="s">
        <v>7</v>
      </c>
      <c r="B2" s="49" t="s">
        <v>41</v>
      </c>
      <c r="C2" s="244" t="s">
        <v>42</v>
      </c>
      <c r="D2" s="245"/>
      <c r="E2" s="245"/>
      <c r="F2" s="245"/>
      <c r="G2" s="246"/>
      <c r="AG2" t="s">
        <v>151</v>
      </c>
    </row>
    <row r="3" spans="1:60" ht="24.95" customHeight="1" x14ac:dyDescent="0.2">
      <c r="A3" s="139" t="s">
        <v>8</v>
      </c>
      <c r="B3" s="49" t="s">
        <v>65</v>
      </c>
      <c r="C3" s="244" t="s">
        <v>66</v>
      </c>
      <c r="D3" s="245"/>
      <c r="E3" s="245"/>
      <c r="F3" s="245"/>
      <c r="G3" s="246"/>
      <c r="AC3" s="121" t="s">
        <v>986</v>
      </c>
      <c r="AG3" t="s">
        <v>153</v>
      </c>
    </row>
    <row r="4" spans="1:60" ht="24.95" customHeight="1" x14ac:dyDescent="0.2">
      <c r="A4" s="140" t="s">
        <v>9</v>
      </c>
      <c r="B4" s="141" t="s">
        <v>65</v>
      </c>
      <c r="C4" s="247" t="s">
        <v>66</v>
      </c>
      <c r="D4" s="248"/>
      <c r="E4" s="248"/>
      <c r="F4" s="248"/>
      <c r="G4" s="249"/>
      <c r="AG4" t="s">
        <v>154</v>
      </c>
    </row>
    <row r="5" spans="1:60" x14ac:dyDescent="0.2">
      <c r="D5" s="10"/>
    </row>
    <row r="6" spans="1:60" ht="38.25" x14ac:dyDescent="0.2">
      <c r="A6" s="143" t="s">
        <v>155</v>
      </c>
      <c r="B6" s="145" t="s">
        <v>156</v>
      </c>
      <c r="C6" s="145" t="s">
        <v>157</v>
      </c>
      <c r="D6" s="144" t="s">
        <v>158</v>
      </c>
      <c r="E6" s="143" t="s">
        <v>159</v>
      </c>
      <c r="F6" s="142" t="s">
        <v>160</v>
      </c>
      <c r="G6" s="143" t="s">
        <v>29</v>
      </c>
      <c r="H6" s="146" t="s">
        <v>30</v>
      </c>
      <c r="I6" s="146" t="s">
        <v>161</v>
      </c>
      <c r="J6" s="146" t="s">
        <v>31</v>
      </c>
      <c r="K6" s="146" t="s">
        <v>162</v>
      </c>
      <c r="L6" s="146" t="s">
        <v>163</v>
      </c>
      <c r="M6" s="146" t="s">
        <v>164</v>
      </c>
      <c r="N6" s="146" t="s">
        <v>165</v>
      </c>
      <c r="O6" s="146" t="s">
        <v>166</v>
      </c>
      <c r="P6" s="146" t="s">
        <v>167</v>
      </c>
      <c r="Q6" s="146" t="s">
        <v>168</v>
      </c>
      <c r="R6" s="146" t="s">
        <v>169</v>
      </c>
      <c r="S6" s="146" t="s">
        <v>170</v>
      </c>
      <c r="T6" s="146" t="s">
        <v>171</v>
      </c>
      <c r="U6" s="146" t="s">
        <v>172</v>
      </c>
      <c r="V6" s="146" t="s">
        <v>173</v>
      </c>
      <c r="W6" s="146" t="s">
        <v>174</v>
      </c>
      <c r="X6" s="146" t="s">
        <v>175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59" t="s">
        <v>176</v>
      </c>
      <c r="B8" s="160" t="s">
        <v>90</v>
      </c>
      <c r="C8" s="174" t="s">
        <v>91</v>
      </c>
      <c r="D8" s="161"/>
      <c r="E8" s="162"/>
      <c r="F8" s="163"/>
      <c r="G8" s="163">
        <f>SUMIF(AG9:AG22,"&lt;&gt;NOR",G9:G22)</f>
        <v>0</v>
      </c>
      <c r="H8" s="163"/>
      <c r="I8" s="163">
        <f>SUM(I9:I22)</f>
        <v>0</v>
      </c>
      <c r="J8" s="163"/>
      <c r="K8" s="163">
        <f>SUM(K9:K22)</f>
        <v>0</v>
      </c>
      <c r="L8" s="163"/>
      <c r="M8" s="163">
        <f>SUM(M9:M22)</f>
        <v>0</v>
      </c>
      <c r="N8" s="162"/>
      <c r="O8" s="162">
        <f>SUM(O9:O22)</f>
        <v>0</v>
      </c>
      <c r="P8" s="162"/>
      <c r="Q8" s="162">
        <f>SUM(Q9:Q22)</f>
        <v>0</v>
      </c>
      <c r="R8" s="163"/>
      <c r="S8" s="163"/>
      <c r="T8" s="164"/>
      <c r="U8" s="158"/>
      <c r="V8" s="158">
        <f>SUM(V9:V22)</f>
        <v>14.51</v>
      </c>
      <c r="W8" s="158"/>
      <c r="X8" s="158"/>
      <c r="AG8" t="s">
        <v>177</v>
      </c>
    </row>
    <row r="9" spans="1:60" outlineLevel="1" x14ac:dyDescent="0.2">
      <c r="A9" s="165">
        <v>1</v>
      </c>
      <c r="B9" s="166" t="s">
        <v>987</v>
      </c>
      <c r="C9" s="175" t="s">
        <v>988</v>
      </c>
      <c r="D9" s="167" t="s">
        <v>304</v>
      </c>
      <c r="E9" s="168">
        <v>23.4</v>
      </c>
      <c r="F9" s="169"/>
      <c r="G9" s="170">
        <f>ROUND(E9*F9,2)</f>
        <v>0</v>
      </c>
      <c r="H9" s="169"/>
      <c r="I9" s="170">
        <f>ROUND(E9*H9,2)</f>
        <v>0</v>
      </c>
      <c r="J9" s="169"/>
      <c r="K9" s="170">
        <f>ROUND(E9*J9,2)</f>
        <v>0</v>
      </c>
      <c r="L9" s="170">
        <v>21</v>
      </c>
      <c r="M9" s="170">
        <f>G9*(1+L9/100)</f>
        <v>0</v>
      </c>
      <c r="N9" s="168">
        <v>0</v>
      </c>
      <c r="O9" s="168">
        <f>ROUND(E9*N9,2)</f>
        <v>0</v>
      </c>
      <c r="P9" s="168">
        <v>0</v>
      </c>
      <c r="Q9" s="168">
        <f>ROUND(E9*P9,2)</f>
        <v>0</v>
      </c>
      <c r="R9" s="170" t="s">
        <v>291</v>
      </c>
      <c r="S9" s="170" t="s">
        <v>181</v>
      </c>
      <c r="T9" s="171" t="s">
        <v>250</v>
      </c>
      <c r="U9" s="157">
        <v>0.26666000000000001</v>
      </c>
      <c r="V9" s="157">
        <f>ROUND(E9*U9,2)</f>
        <v>6.24</v>
      </c>
      <c r="W9" s="157"/>
      <c r="X9" s="157" t="s">
        <v>227</v>
      </c>
      <c r="Y9" s="147"/>
      <c r="Z9" s="147"/>
      <c r="AA9" s="147"/>
      <c r="AB9" s="147"/>
      <c r="AC9" s="147"/>
      <c r="AD9" s="147"/>
      <c r="AE9" s="147"/>
      <c r="AF9" s="147"/>
      <c r="AG9" s="147" t="s">
        <v>267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33.75" outlineLevel="1" x14ac:dyDescent="0.2">
      <c r="A10" s="154"/>
      <c r="B10" s="155"/>
      <c r="C10" s="252" t="s">
        <v>989</v>
      </c>
      <c r="D10" s="253"/>
      <c r="E10" s="253"/>
      <c r="F10" s="253"/>
      <c r="G10" s="253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252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2" t="str">
        <f>C10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241"/>
      <c r="D11" s="242"/>
      <c r="E11" s="242"/>
      <c r="F11" s="242"/>
      <c r="G11" s="242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187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65">
        <v>2</v>
      </c>
      <c r="B12" s="166" t="s">
        <v>990</v>
      </c>
      <c r="C12" s="175" t="s">
        <v>991</v>
      </c>
      <c r="D12" s="167" t="s">
        <v>304</v>
      </c>
      <c r="E12" s="168">
        <v>7.02</v>
      </c>
      <c r="F12" s="169"/>
      <c r="G12" s="170">
        <f>ROUND(E12*F12,2)</f>
        <v>0</v>
      </c>
      <c r="H12" s="169"/>
      <c r="I12" s="170">
        <f>ROUND(E12*H12,2)</f>
        <v>0</v>
      </c>
      <c r="J12" s="169"/>
      <c r="K12" s="170">
        <f>ROUND(E12*J12,2)</f>
        <v>0</v>
      </c>
      <c r="L12" s="170">
        <v>21</v>
      </c>
      <c r="M12" s="170">
        <f>G12*(1+L12/100)</f>
        <v>0</v>
      </c>
      <c r="N12" s="168">
        <v>0</v>
      </c>
      <c r="O12" s="168">
        <f>ROUND(E12*N12,2)</f>
        <v>0</v>
      </c>
      <c r="P12" s="168">
        <v>0</v>
      </c>
      <c r="Q12" s="168">
        <f>ROUND(E12*P12,2)</f>
        <v>0</v>
      </c>
      <c r="R12" s="170" t="s">
        <v>291</v>
      </c>
      <c r="S12" s="170" t="s">
        <v>181</v>
      </c>
      <c r="T12" s="171" t="s">
        <v>250</v>
      </c>
      <c r="U12" s="157">
        <v>4.3099999999999999E-2</v>
      </c>
      <c r="V12" s="157">
        <f>ROUND(E12*U12,2)</f>
        <v>0.3</v>
      </c>
      <c r="W12" s="157"/>
      <c r="X12" s="157" t="s">
        <v>227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228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33.75" outlineLevel="1" x14ac:dyDescent="0.2">
      <c r="A13" s="154"/>
      <c r="B13" s="155"/>
      <c r="C13" s="252" t="s">
        <v>989</v>
      </c>
      <c r="D13" s="253"/>
      <c r="E13" s="253"/>
      <c r="F13" s="253"/>
      <c r="G13" s="253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252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72" t="str">
        <f>C13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181" t="s">
        <v>992</v>
      </c>
      <c r="D14" s="179"/>
      <c r="E14" s="180">
        <v>7.02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230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241"/>
      <c r="D15" s="242"/>
      <c r="E15" s="242"/>
      <c r="F15" s="242"/>
      <c r="G15" s="242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187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65">
        <v>3</v>
      </c>
      <c r="B16" s="166" t="s">
        <v>993</v>
      </c>
      <c r="C16" s="175" t="s">
        <v>994</v>
      </c>
      <c r="D16" s="167" t="s">
        <v>304</v>
      </c>
      <c r="E16" s="168">
        <v>23.4</v>
      </c>
      <c r="F16" s="169"/>
      <c r="G16" s="170">
        <f>ROUND(E16*F16,2)</f>
        <v>0</v>
      </c>
      <c r="H16" s="169"/>
      <c r="I16" s="170">
        <f>ROUND(E16*H16,2)</f>
        <v>0</v>
      </c>
      <c r="J16" s="169"/>
      <c r="K16" s="170">
        <f>ROUND(E16*J16,2)</f>
        <v>0</v>
      </c>
      <c r="L16" s="170">
        <v>21</v>
      </c>
      <c r="M16" s="170">
        <f>G16*(1+L16/100)</f>
        <v>0</v>
      </c>
      <c r="N16" s="168">
        <v>0</v>
      </c>
      <c r="O16" s="168">
        <f>ROUND(E16*N16,2)</f>
        <v>0</v>
      </c>
      <c r="P16" s="168">
        <v>0</v>
      </c>
      <c r="Q16" s="168">
        <f>ROUND(E16*P16,2)</f>
        <v>0</v>
      </c>
      <c r="R16" s="170" t="s">
        <v>291</v>
      </c>
      <c r="S16" s="170" t="s">
        <v>181</v>
      </c>
      <c r="T16" s="171" t="s">
        <v>250</v>
      </c>
      <c r="U16" s="157">
        <v>0.31</v>
      </c>
      <c r="V16" s="157">
        <f>ROUND(E16*U16,2)</f>
        <v>7.25</v>
      </c>
      <c r="W16" s="157"/>
      <c r="X16" s="157" t="s">
        <v>227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267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33.75" outlineLevel="1" x14ac:dyDescent="0.2">
      <c r="A17" s="154"/>
      <c r="B17" s="155"/>
      <c r="C17" s="252" t="s">
        <v>989</v>
      </c>
      <c r="D17" s="253"/>
      <c r="E17" s="253"/>
      <c r="F17" s="253"/>
      <c r="G17" s="253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47"/>
      <c r="Z17" s="147"/>
      <c r="AA17" s="147"/>
      <c r="AB17" s="147"/>
      <c r="AC17" s="147"/>
      <c r="AD17" s="147"/>
      <c r="AE17" s="147"/>
      <c r="AF17" s="147"/>
      <c r="AG17" s="147" t="s">
        <v>252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72" t="str">
        <f>C17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41"/>
      <c r="D18" s="242"/>
      <c r="E18" s="242"/>
      <c r="F18" s="242"/>
      <c r="G18" s="242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187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65">
        <v>4</v>
      </c>
      <c r="B19" s="166" t="s">
        <v>995</v>
      </c>
      <c r="C19" s="175" t="s">
        <v>996</v>
      </c>
      <c r="D19" s="167" t="s">
        <v>304</v>
      </c>
      <c r="E19" s="168">
        <v>7.02</v>
      </c>
      <c r="F19" s="169"/>
      <c r="G19" s="170">
        <f>ROUND(E19*F19,2)</f>
        <v>0</v>
      </c>
      <c r="H19" s="169"/>
      <c r="I19" s="170">
        <f>ROUND(E19*H19,2)</f>
        <v>0</v>
      </c>
      <c r="J19" s="169"/>
      <c r="K19" s="170">
        <f>ROUND(E19*J19,2)</f>
        <v>0</v>
      </c>
      <c r="L19" s="170">
        <v>21</v>
      </c>
      <c r="M19" s="170">
        <f>G19*(1+L19/100)</f>
        <v>0</v>
      </c>
      <c r="N19" s="168">
        <v>0</v>
      </c>
      <c r="O19" s="168">
        <f>ROUND(E19*N19,2)</f>
        <v>0</v>
      </c>
      <c r="P19" s="168">
        <v>0</v>
      </c>
      <c r="Q19" s="168">
        <f>ROUND(E19*P19,2)</f>
        <v>0</v>
      </c>
      <c r="R19" s="170" t="s">
        <v>291</v>
      </c>
      <c r="S19" s="170" t="s">
        <v>181</v>
      </c>
      <c r="T19" s="171" t="s">
        <v>250</v>
      </c>
      <c r="U19" s="157">
        <v>0.1024</v>
      </c>
      <c r="V19" s="157">
        <f>ROUND(E19*U19,2)</f>
        <v>0.72</v>
      </c>
      <c r="W19" s="157"/>
      <c r="X19" s="157" t="s">
        <v>227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228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33.75" outlineLevel="1" x14ac:dyDescent="0.2">
      <c r="A20" s="154"/>
      <c r="B20" s="155"/>
      <c r="C20" s="252" t="s">
        <v>989</v>
      </c>
      <c r="D20" s="253"/>
      <c r="E20" s="253"/>
      <c r="F20" s="253"/>
      <c r="G20" s="253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252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72" t="str">
        <f>C20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181" t="s">
        <v>992</v>
      </c>
      <c r="D21" s="179"/>
      <c r="E21" s="180">
        <v>7.02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230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41"/>
      <c r="D22" s="242"/>
      <c r="E22" s="242"/>
      <c r="F22" s="242"/>
      <c r="G22" s="242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187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x14ac:dyDescent="0.2">
      <c r="A23" s="159" t="s">
        <v>176</v>
      </c>
      <c r="B23" s="160" t="s">
        <v>98</v>
      </c>
      <c r="C23" s="174" t="s">
        <v>99</v>
      </c>
      <c r="D23" s="161"/>
      <c r="E23" s="162"/>
      <c r="F23" s="163"/>
      <c r="G23" s="163">
        <f>SUMIF(AG24:AG32,"&lt;&gt;NOR",G24:G32)</f>
        <v>0</v>
      </c>
      <c r="H23" s="163"/>
      <c r="I23" s="163">
        <f>SUM(I24:I32)</f>
        <v>0</v>
      </c>
      <c r="J23" s="163"/>
      <c r="K23" s="163">
        <f>SUM(K24:K32)</f>
        <v>0</v>
      </c>
      <c r="L23" s="163"/>
      <c r="M23" s="163">
        <f>SUM(M24:M32)</f>
        <v>0</v>
      </c>
      <c r="N23" s="162"/>
      <c r="O23" s="162">
        <f>SUM(O24:O32)</f>
        <v>0</v>
      </c>
      <c r="P23" s="162"/>
      <c r="Q23" s="162">
        <f>SUM(Q24:Q32)</f>
        <v>0</v>
      </c>
      <c r="R23" s="163"/>
      <c r="S23" s="163"/>
      <c r="T23" s="164"/>
      <c r="U23" s="158"/>
      <c r="V23" s="158">
        <f>SUM(V24:V32)</f>
        <v>16.389999999999997</v>
      </c>
      <c r="W23" s="158"/>
      <c r="X23" s="158"/>
      <c r="AG23" t="s">
        <v>177</v>
      </c>
    </row>
    <row r="24" spans="1:60" outlineLevel="1" x14ac:dyDescent="0.2">
      <c r="A24" s="165">
        <v>5</v>
      </c>
      <c r="B24" s="166" t="s">
        <v>997</v>
      </c>
      <c r="C24" s="175" t="s">
        <v>998</v>
      </c>
      <c r="D24" s="167" t="s">
        <v>304</v>
      </c>
      <c r="E24" s="168">
        <v>46.8</v>
      </c>
      <c r="F24" s="169"/>
      <c r="G24" s="170">
        <f>ROUND(E24*F24,2)</f>
        <v>0</v>
      </c>
      <c r="H24" s="169"/>
      <c r="I24" s="170">
        <f>ROUND(E24*H24,2)</f>
        <v>0</v>
      </c>
      <c r="J24" s="169"/>
      <c r="K24" s="170">
        <f>ROUND(E24*J24,2)</f>
        <v>0</v>
      </c>
      <c r="L24" s="170">
        <v>21</v>
      </c>
      <c r="M24" s="170">
        <f>G24*(1+L24/100)</f>
        <v>0</v>
      </c>
      <c r="N24" s="168">
        <v>0</v>
      </c>
      <c r="O24" s="168">
        <f>ROUND(E24*N24,2)</f>
        <v>0</v>
      </c>
      <c r="P24" s="168">
        <v>0</v>
      </c>
      <c r="Q24" s="168">
        <f>ROUND(E24*P24,2)</f>
        <v>0</v>
      </c>
      <c r="R24" s="170" t="s">
        <v>291</v>
      </c>
      <c r="S24" s="170" t="s">
        <v>181</v>
      </c>
      <c r="T24" s="171" t="s">
        <v>250</v>
      </c>
      <c r="U24" s="157">
        <v>0.34499999999999997</v>
      </c>
      <c r="V24" s="157">
        <f>ROUND(E24*U24,2)</f>
        <v>16.149999999999999</v>
      </c>
      <c r="W24" s="157"/>
      <c r="X24" s="157" t="s">
        <v>227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267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52" t="s">
        <v>999</v>
      </c>
      <c r="D25" s="253"/>
      <c r="E25" s="253"/>
      <c r="F25" s="253"/>
      <c r="G25" s="253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252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72" t="str">
        <f>C25</f>
        <v>bez naložení do dopravní nádoby, ale s vyprázdněním dopravní nádoby na hromadu nebo na dopravní prostředek,</v>
      </c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41"/>
      <c r="D26" s="242"/>
      <c r="E26" s="242"/>
      <c r="F26" s="242"/>
      <c r="G26" s="242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187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65">
        <v>6</v>
      </c>
      <c r="B27" s="166" t="s">
        <v>409</v>
      </c>
      <c r="C27" s="175" t="s">
        <v>410</v>
      </c>
      <c r="D27" s="167" t="s">
        <v>304</v>
      </c>
      <c r="E27" s="168">
        <v>21.6</v>
      </c>
      <c r="F27" s="169"/>
      <c r="G27" s="170">
        <f>ROUND(E27*F27,2)</f>
        <v>0</v>
      </c>
      <c r="H27" s="169"/>
      <c r="I27" s="170">
        <f>ROUND(E27*H27,2)</f>
        <v>0</v>
      </c>
      <c r="J27" s="169"/>
      <c r="K27" s="170">
        <f>ROUND(E27*J27,2)</f>
        <v>0</v>
      </c>
      <c r="L27" s="170">
        <v>21</v>
      </c>
      <c r="M27" s="170">
        <f>G27*(1+L27/100)</f>
        <v>0</v>
      </c>
      <c r="N27" s="168">
        <v>0</v>
      </c>
      <c r="O27" s="168">
        <f>ROUND(E27*N27,2)</f>
        <v>0</v>
      </c>
      <c r="P27" s="168">
        <v>0</v>
      </c>
      <c r="Q27" s="168">
        <f>ROUND(E27*P27,2)</f>
        <v>0</v>
      </c>
      <c r="R27" s="170" t="s">
        <v>291</v>
      </c>
      <c r="S27" s="170" t="s">
        <v>181</v>
      </c>
      <c r="T27" s="171" t="s">
        <v>250</v>
      </c>
      <c r="U27" s="157">
        <v>1.0999999999999999E-2</v>
      </c>
      <c r="V27" s="157">
        <f>ROUND(E27*U27,2)</f>
        <v>0.24</v>
      </c>
      <c r="W27" s="157"/>
      <c r="X27" s="157" t="s">
        <v>227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228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52" t="s">
        <v>411</v>
      </c>
      <c r="D28" s="253"/>
      <c r="E28" s="253"/>
      <c r="F28" s="253"/>
      <c r="G28" s="253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252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181" t="s">
        <v>1000</v>
      </c>
      <c r="D29" s="179"/>
      <c r="E29" s="180">
        <v>21.6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230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41"/>
      <c r="D30" s="242"/>
      <c r="E30" s="242"/>
      <c r="F30" s="242"/>
      <c r="G30" s="242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187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65">
        <v>7</v>
      </c>
      <c r="B31" s="166" t="s">
        <v>413</v>
      </c>
      <c r="C31" s="175" t="s">
        <v>414</v>
      </c>
      <c r="D31" s="167" t="s">
        <v>304</v>
      </c>
      <c r="E31" s="168">
        <v>21.6</v>
      </c>
      <c r="F31" s="169"/>
      <c r="G31" s="170">
        <f>ROUND(E31*F31,2)</f>
        <v>0</v>
      </c>
      <c r="H31" s="169"/>
      <c r="I31" s="170">
        <f>ROUND(E31*H31,2)</f>
        <v>0</v>
      </c>
      <c r="J31" s="169"/>
      <c r="K31" s="170">
        <f>ROUND(E31*J31,2)</f>
        <v>0</v>
      </c>
      <c r="L31" s="170">
        <v>21</v>
      </c>
      <c r="M31" s="170">
        <f>G31*(1+L31/100)</f>
        <v>0</v>
      </c>
      <c r="N31" s="168">
        <v>0</v>
      </c>
      <c r="O31" s="168">
        <f>ROUND(E31*N31,2)</f>
        <v>0</v>
      </c>
      <c r="P31" s="168">
        <v>0</v>
      </c>
      <c r="Q31" s="168">
        <f>ROUND(E31*P31,2)</f>
        <v>0</v>
      </c>
      <c r="R31" s="170" t="s">
        <v>291</v>
      </c>
      <c r="S31" s="170" t="s">
        <v>181</v>
      </c>
      <c r="T31" s="171" t="s">
        <v>250</v>
      </c>
      <c r="U31" s="157">
        <v>0</v>
      </c>
      <c r="V31" s="157">
        <f>ROUND(E31*U31,2)</f>
        <v>0</v>
      </c>
      <c r="W31" s="157"/>
      <c r="X31" s="157" t="s">
        <v>227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228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37"/>
      <c r="D32" s="238"/>
      <c r="E32" s="238"/>
      <c r="F32" s="238"/>
      <c r="G32" s="238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187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x14ac:dyDescent="0.2">
      <c r="A33" s="159" t="s">
        <v>176</v>
      </c>
      <c r="B33" s="160" t="s">
        <v>100</v>
      </c>
      <c r="C33" s="174" t="s">
        <v>101</v>
      </c>
      <c r="D33" s="161"/>
      <c r="E33" s="162"/>
      <c r="F33" s="163"/>
      <c r="G33" s="163">
        <f>SUMIF(AG34:AG43,"&lt;&gt;NOR",G34:G43)</f>
        <v>0</v>
      </c>
      <c r="H33" s="163"/>
      <c r="I33" s="163">
        <f>SUM(I34:I43)</f>
        <v>0</v>
      </c>
      <c r="J33" s="163"/>
      <c r="K33" s="163">
        <f>SUM(K34:K43)</f>
        <v>0</v>
      </c>
      <c r="L33" s="163"/>
      <c r="M33" s="163">
        <f>SUM(M34:M43)</f>
        <v>0</v>
      </c>
      <c r="N33" s="162"/>
      <c r="O33" s="162">
        <f>SUM(O34:O43)</f>
        <v>34.909999999999997</v>
      </c>
      <c r="P33" s="162"/>
      <c r="Q33" s="162">
        <f>SUM(Q34:Q43)</f>
        <v>0</v>
      </c>
      <c r="R33" s="163"/>
      <c r="S33" s="163"/>
      <c r="T33" s="164"/>
      <c r="U33" s="158"/>
      <c r="V33" s="158">
        <f>SUM(V34:V43)</f>
        <v>5.44</v>
      </c>
      <c r="W33" s="158"/>
      <c r="X33" s="158"/>
      <c r="AG33" t="s">
        <v>177</v>
      </c>
    </row>
    <row r="34" spans="1:60" ht="33.75" outlineLevel="1" x14ac:dyDescent="0.2">
      <c r="A34" s="165">
        <v>8</v>
      </c>
      <c r="B34" s="166" t="s">
        <v>415</v>
      </c>
      <c r="C34" s="175" t="s">
        <v>416</v>
      </c>
      <c r="D34" s="167" t="s">
        <v>304</v>
      </c>
      <c r="E34" s="168">
        <v>25.2</v>
      </c>
      <c r="F34" s="169"/>
      <c r="G34" s="170">
        <f>ROUND(E34*F34,2)</f>
        <v>0</v>
      </c>
      <c r="H34" s="169"/>
      <c r="I34" s="170">
        <f>ROUND(E34*H34,2)</f>
        <v>0</v>
      </c>
      <c r="J34" s="169"/>
      <c r="K34" s="170">
        <f>ROUND(E34*J34,2)</f>
        <v>0</v>
      </c>
      <c r="L34" s="170">
        <v>21</v>
      </c>
      <c r="M34" s="170">
        <f>G34*(1+L34/100)</f>
        <v>0</v>
      </c>
      <c r="N34" s="168">
        <v>0</v>
      </c>
      <c r="O34" s="168">
        <f>ROUND(E34*N34,2)</f>
        <v>0</v>
      </c>
      <c r="P34" s="168">
        <v>0</v>
      </c>
      <c r="Q34" s="168">
        <f>ROUND(E34*P34,2)</f>
        <v>0</v>
      </c>
      <c r="R34" s="170" t="s">
        <v>291</v>
      </c>
      <c r="S34" s="170" t="s">
        <v>181</v>
      </c>
      <c r="T34" s="171" t="s">
        <v>250</v>
      </c>
      <c r="U34" s="157">
        <v>4.2999999999999997E-2</v>
      </c>
      <c r="V34" s="157">
        <f>ROUND(E34*U34,2)</f>
        <v>1.08</v>
      </c>
      <c r="W34" s="157"/>
      <c r="X34" s="157" t="s">
        <v>227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228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52" t="s">
        <v>417</v>
      </c>
      <c r="D35" s="253"/>
      <c r="E35" s="253"/>
      <c r="F35" s="253"/>
      <c r="G35" s="253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252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41"/>
      <c r="D36" s="242"/>
      <c r="E36" s="242"/>
      <c r="F36" s="242"/>
      <c r="G36" s="242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187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65">
        <v>9</v>
      </c>
      <c r="B37" s="166" t="s">
        <v>1001</v>
      </c>
      <c r="C37" s="175" t="s">
        <v>1002</v>
      </c>
      <c r="D37" s="167" t="s">
        <v>304</v>
      </c>
      <c r="E37" s="168">
        <v>21.6</v>
      </c>
      <c r="F37" s="169"/>
      <c r="G37" s="170">
        <f>ROUND(E37*F37,2)</f>
        <v>0</v>
      </c>
      <c r="H37" s="169"/>
      <c r="I37" s="170">
        <f>ROUND(E37*H37,2)</f>
        <v>0</v>
      </c>
      <c r="J37" s="169"/>
      <c r="K37" s="170">
        <f>ROUND(E37*J37,2)</f>
        <v>0</v>
      </c>
      <c r="L37" s="170">
        <v>21</v>
      </c>
      <c r="M37" s="170">
        <f>G37*(1+L37/100)</f>
        <v>0</v>
      </c>
      <c r="N37" s="168">
        <v>0</v>
      </c>
      <c r="O37" s="168">
        <f>ROUND(E37*N37,2)</f>
        <v>0</v>
      </c>
      <c r="P37" s="168">
        <v>0</v>
      </c>
      <c r="Q37" s="168">
        <f>ROUND(E37*P37,2)</f>
        <v>0</v>
      </c>
      <c r="R37" s="170" t="s">
        <v>291</v>
      </c>
      <c r="S37" s="170" t="s">
        <v>181</v>
      </c>
      <c r="T37" s="171" t="s">
        <v>250</v>
      </c>
      <c r="U37" s="157">
        <v>0.20200000000000001</v>
      </c>
      <c r="V37" s="157">
        <f>ROUND(E37*U37,2)</f>
        <v>4.3600000000000003</v>
      </c>
      <c r="W37" s="157"/>
      <c r="X37" s="157" t="s">
        <v>227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228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52" t="s">
        <v>721</v>
      </c>
      <c r="D38" s="253"/>
      <c r="E38" s="253"/>
      <c r="F38" s="253"/>
      <c r="G38" s="253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252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250" t="s">
        <v>1003</v>
      </c>
      <c r="D39" s="251"/>
      <c r="E39" s="251"/>
      <c r="F39" s="251"/>
      <c r="G39" s="251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47"/>
      <c r="Z39" s="147"/>
      <c r="AA39" s="147"/>
      <c r="AB39" s="147"/>
      <c r="AC39" s="147"/>
      <c r="AD39" s="147"/>
      <c r="AE39" s="147"/>
      <c r="AF39" s="147"/>
      <c r="AG39" s="147" t="s">
        <v>186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241"/>
      <c r="D40" s="242"/>
      <c r="E40" s="242"/>
      <c r="F40" s="242"/>
      <c r="G40" s="242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187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65">
        <v>10</v>
      </c>
      <c r="B41" s="166" t="s">
        <v>1004</v>
      </c>
      <c r="C41" s="175" t="s">
        <v>1005</v>
      </c>
      <c r="D41" s="167" t="s">
        <v>354</v>
      </c>
      <c r="E41" s="168">
        <v>34.9056</v>
      </c>
      <c r="F41" s="169"/>
      <c r="G41" s="170">
        <f>ROUND(E41*F41,2)</f>
        <v>0</v>
      </c>
      <c r="H41" s="169"/>
      <c r="I41" s="170">
        <f>ROUND(E41*H41,2)</f>
        <v>0</v>
      </c>
      <c r="J41" s="169"/>
      <c r="K41" s="170">
        <f>ROUND(E41*J41,2)</f>
        <v>0</v>
      </c>
      <c r="L41" s="170">
        <v>21</v>
      </c>
      <c r="M41" s="170">
        <f>G41*(1+L41/100)</f>
        <v>0</v>
      </c>
      <c r="N41" s="168">
        <v>1</v>
      </c>
      <c r="O41" s="168">
        <f>ROUND(E41*N41,2)</f>
        <v>34.909999999999997</v>
      </c>
      <c r="P41" s="168">
        <v>0</v>
      </c>
      <c r="Q41" s="168">
        <f>ROUND(E41*P41,2)</f>
        <v>0</v>
      </c>
      <c r="R41" s="170" t="s">
        <v>424</v>
      </c>
      <c r="S41" s="170" t="s">
        <v>1006</v>
      </c>
      <c r="T41" s="171" t="s">
        <v>429</v>
      </c>
      <c r="U41" s="157">
        <v>0</v>
      </c>
      <c r="V41" s="157">
        <f>ROUND(E41*U41,2)</f>
        <v>0</v>
      </c>
      <c r="W41" s="157"/>
      <c r="X41" s="157" t="s">
        <v>425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426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181" t="s">
        <v>1007</v>
      </c>
      <c r="D42" s="179"/>
      <c r="E42" s="180">
        <v>34.909999999999997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230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241"/>
      <c r="D43" s="242"/>
      <c r="E43" s="242"/>
      <c r="F43" s="242"/>
      <c r="G43" s="242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187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x14ac:dyDescent="0.2">
      <c r="A44" s="159" t="s">
        <v>176</v>
      </c>
      <c r="B44" s="160" t="s">
        <v>104</v>
      </c>
      <c r="C44" s="174" t="s">
        <v>105</v>
      </c>
      <c r="D44" s="161"/>
      <c r="E44" s="162"/>
      <c r="F44" s="163"/>
      <c r="G44" s="163">
        <f>SUMIF(AG45:AG62,"&lt;&gt;NOR",G45:G62)</f>
        <v>0</v>
      </c>
      <c r="H44" s="163"/>
      <c r="I44" s="163">
        <f>SUM(I45:I62)</f>
        <v>0</v>
      </c>
      <c r="J44" s="163"/>
      <c r="K44" s="163">
        <f>SUM(K45:K62)</f>
        <v>0</v>
      </c>
      <c r="L44" s="163"/>
      <c r="M44" s="163">
        <f>SUM(M45:M62)</f>
        <v>0</v>
      </c>
      <c r="N44" s="162"/>
      <c r="O44" s="162">
        <f>SUM(O45:O62)</f>
        <v>5.72</v>
      </c>
      <c r="P44" s="162"/>
      <c r="Q44" s="162">
        <f>SUM(Q45:Q62)</f>
        <v>0</v>
      </c>
      <c r="R44" s="163"/>
      <c r="S44" s="163"/>
      <c r="T44" s="164"/>
      <c r="U44" s="158"/>
      <c r="V44" s="158">
        <f>SUM(V45:V62)</f>
        <v>7.5699999999999994</v>
      </c>
      <c r="W44" s="158"/>
      <c r="X44" s="158"/>
      <c r="AG44" t="s">
        <v>177</v>
      </c>
    </row>
    <row r="45" spans="1:60" outlineLevel="1" x14ac:dyDescent="0.2">
      <c r="A45" s="165">
        <v>11</v>
      </c>
      <c r="B45" s="166" t="s">
        <v>435</v>
      </c>
      <c r="C45" s="175" t="s">
        <v>436</v>
      </c>
      <c r="D45" s="167" t="s">
        <v>248</v>
      </c>
      <c r="E45" s="168">
        <v>38.4</v>
      </c>
      <c r="F45" s="169"/>
      <c r="G45" s="170">
        <f>ROUND(E45*F45,2)</f>
        <v>0</v>
      </c>
      <c r="H45" s="169"/>
      <c r="I45" s="170">
        <f>ROUND(E45*H45,2)</f>
        <v>0</v>
      </c>
      <c r="J45" s="169"/>
      <c r="K45" s="170">
        <f>ROUND(E45*J45,2)</f>
        <v>0</v>
      </c>
      <c r="L45" s="170">
        <v>21</v>
      </c>
      <c r="M45" s="170">
        <f>G45*(1+L45/100)</f>
        <v>0</v>
      </c>
      <c r="N45" s="168">
        <v>1.8000000000000001E-4</v>
      </c>
      <c r="O45" s="168">
        <f>ROUND(E45*N45,2)</f>
        <v>0.01</v>
      </c>
      <c r="P45" s="168">
        <v>0</v>
      </c>
      <c r="Q45" s="168">
        <f>ROUND(E45*P45,2)</f>
        <v>0</v>
      </c>
      <c r="R45" s="170" t="s">
        <v>437</v>
      </c>
      <c r="S45" s="170" t="s">
        <v>181</v>
      </c>
      <c r="T45" s="171" t="s">
        <v>250</v>
      </c>
      <c r="U45" s="157">
        <v>7.4999999999999997E-2</v>
      </c>
      <c r="V45" s="157">
        <f>ROUND(E45*U45,2)</f>
        <v>2.88</v>
      </c>
      <c r="W45" s="157"/>
      <c r="X45" s="157" t="s">
        <v>227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228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252" t="s">
        <v>438</v>
      </c>
      <c r="D46" s="253"/>
      <c r="E46" s="253"/>
      <c r="F46" s="253"/>
      <c r="G46" s="253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47"/>
      <c r="Z46" s="147"/>
      <c r="AA46" s="147"/>
      <c r="AB46" s="147"/>
      <c r="AC46" s="147"/>
      <c r="AD46" s="147"/>
      <c r="AE46" s="147"/>
      <c r="AF46" s="147"/>
      <c r="AG46" s="147" t="s">
        <v>252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181" t="s">
        <v>1008</v>
      </c>
      <c r="D47" s="179"/>
      <c r="E47" s="180">
        <v>38.4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230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41"/>
      <c r="D48" s="242"/>
      <c r="E48" s="242"/>
      <c r="F48" s="242"/>
      <c r="G48" s="242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187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65">
        <v>12</v>
      </c>
      <c r="B49" s="166" t="s">
        <v>439</v>
      </c>
      <c r="C49" s="175" t="s">
        <v>440</v>
      </c>
      <c r="D49" s="167" t="s">
        <v>304</v>
      </c>
      <c r="E49" s="168">
        <v>3.41588</v>
      </c>
      <c r="F49" s="169"/>
      <c r="G49" s="170">
        <f>ROUND(E49*F49,2)</f>
        <v>0</v>
      </c>
      <c r="H49" s="169"/>
      <c r="I49" s="170">
        <f>ROUND(E49*H49,2)</f>
        <v>0</v>
      </c>
      <c r="J49" s="169"/>
      <c r="K49" s="170">
        <f>ROUND(E49*J49,2)</f>
        <v>0</v>
      </c>
      <c r="L49" s="170">
        <v>21</v>
      </c>
      <c r="M49" s="170">
        <f>G49*(1+L49/100)</f>
        <v>0</v>
      </c>
      <c r="N49" s="168">
        <v>1.665</v>
      </c>
      <c r="O49" s="168">
        <f>ROUND(E49*N49,2)</f>
        <v>5.69</v>
      </c>
      <c r="P49" s="168">
        <v>0</v>
      </c>
      <c r="Q49" s="168">
        <f>ROUND(E49*P49,2)</f>
        <v>0</v>
      </c>
      <c r="R49" s="170" t="s">
        <v>437</v>
      </c>
      <c r="S49" s="170" t="s">
        <v>429</v>
      </c>
      <c r="T49" s="171" t="s">
        <v>429</v>
      </c>
      <c r="U49" s="157">
        <v>0.92</v>
      </c>
      <c r="V49" s="157">
        <f>ROUND(E49*U49,2)</f>
        <v>3.14</v>
      </c>
      <c r="W49" s="157"/>
      <c r="X49" s="157" t="s">
        <v>227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228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252" t="s">
        <v>441</v>
      </c>
      <c r="D50" s="253"/>
      <c r="E50" s="253"/>
      <c r="F50" s="253"/>
      <c r="G50" s="253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47"/>
      <c r="Z50" s="147"/>
      <c r="AA50" s="147"/>
      <c r="AB50" s="147"/>
      <c r="AC50" s="147"/>
      <c r="AD50" s="147"/>
      <c r="AE50" s="147"/>
      <c r="AF50" s="147"/>
      <c r="AG50" s="147" t="s">
        <v>252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181" t="s">
        <v>1009</v>
      </c>
      <c r="D51" s="179"/>
      <c r="E51" s="180">
        <v>3.41588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230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241"/>
      <c r="D52" s="242"/>
      <c r="E52" s="242"/>
      <c r="F52" s="242"/>
      <c r="G52" s="242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47"/>
      <c r="Z52" s="147"/>
      <c r="AA52" s="147"/>
      <c r="AB52" s="147"/>
      <c r="AC52" s="147"/>
      <c r="AD52" s="147"/>
      <c r="AE52" s="147"/>
      <c r="AF52" s="147"/>
      <c r="AG52" s="147" t="s">
        <v>187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22.5" outlineLevel="1" x14ac:dyDescent="0.2">
      <c r="A53" s="165">
        <v>13</v>
      </c>
      <c r="B53" s="166" t="s">
        <v>1010</v>
      </c>
      <c r="C53" s="175" t="s">
        <v>1011</v>
      </c>
      <c r="D53" s="167" t="s">
        <v>286</v>
      </c>
      <c r="E53" s="168">
        <v>24</v>
      </c>
      <c r="F53" s="169"/>
      <c r="G53" s="170">
        <f>ROUND(E53*F53,2)</f>
        <v>0</v>
      </c>
      <c r="H53" s="169"/>
      <c r="I53" s="170">
        <f>ROUND(E53*H53,2)</f>
        <v>0</v>
      </c>
      <c r="J53" s="169"/>
      <c r="K53" s="170">
        <f>ROUND(E53*J53,2)</f>
        <v>0</v>
      </c>
      <c r="L53" s="170">
        <v>21</v>
      </c>
      <c r="M53" s="170">
        <f>G53*(1+L53/100)</f>
        <v>0</v>
      </c>
      <c r="N53" s="168">
        <v>0</v>
      </c>
      <c r="O53" s="168">
        <f>ROUND(E53*N53,2)</f>
        <v>0</v>
      </c>
      <c r="P53" s="168">
        <v>0</v>
      </c>
      <c r="Q53" s="168">
        <f>ROUND(E53*P53,2)</f>
        <v>0</v>
      </c>
      <c r="R53" s="170" t="s">
        <v>444</v>
      </c>
      <c r="S53" s="170" t="s">
        <v>181</v>
      </c>
      <c r="T53" s="171" t="s">
        <v>280</v>
      </c>
      <c r="U53" s="157">
        <v>6.0999999999999999E-2</v>
      </c>
      <c r="V53" s="157">
        <f>ROUND(E53*U53,2)</f>
        <v>1.46</v>
      </c>
      <c r="W53" s="157"/>
      <c r="X53" s="157" t="s">
        <v>227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228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237"/>
      <c r="D54" s="238"/>
      <c r="E54" s="238"/>
      <c r="F54" s="238"/>
      <c r="G54" s="238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187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65">
        <v>14</v>
      </c>
      <c r="B55" s="166" t="s">
        <v>1012</v>
      </c>
      <c r="C55" s="175" t="s">
        <v>1013</v>
      </c>
      <c r="D55" s="167" t="s">
        <v>336</v>
      </c>
      <c r="E55" s="168">
        <v>2</v>
      </c>
      <c r="F55" s="169"/>
      <c r="G55" s="170">
        <f>ROUND(E55*F55,2)</f>
        <v>0</v>
      </c>
      <c r="H55" s="169"/>
      <c r="I55" s="170">
        <f>ROUND(E55*H55,2)</f>
        <v>0</v>
      </c>
      <c r="J55" s="169"/>
      <c r="K55" s="170">
        <f>ROUND(E55*J55,2)</f>
        <v>0</v>
      </c>
      <c r="L55" s="170">
        <v>21</v>
      </c>
      <c r="M55" s="170">
        <f>G55*(1+L55/100)</f>
        <v>0</v>
      </c>
      <c r="N55" s="168">
        <v>0</v>
      </c>
      <c r="O55" s="168">
        <f>ROUND(E55*N55,2)</f>
        <v>0</v>
      </c>
      <c r="P55" s="168">
        <v>0</v>
      </c>
      <c r="Q55" s="168">
        <f>ROUND(E55*P55,2)</f>
        <v>0</v>
      </c>
      <c r="R55" s="170" t="s">
        <v>444</v>
      </c>
      <c r="S55" s="170" t="s">
        <v>181</v>
      </c>
      <c r="T55" s="171" t="s">
        <v>250</v>
      </c>
      <c r="U55" s="157">
        <v>4.4999999999999998E-2</v>
      </c>
      <c r="V55" s="157">
        <f>ROUND(E55*U55,2)</f>
        <v>0.09</v>
      </c>
      <c r="W55" s="157"/>
      <c r="X55" s="157" t="s">
        <v>227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228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237"/>
      <c r="D56" s="238"/>
      <c r="E56" s="238"/>
      <c r="F56" s="238"/>
      <c r="G56" s="238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187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2.5" outlineLevel="1" x14ac:dyDescent="0.2">
      <c r="A57" s="165">
        <v>15</v>
      </c>
      <c r="B57" s="166" t="s">
        <v>1014</v>
      </c>
      <c r="C57" s="175" t="s">
        <v>1015</v>
      </c>
      <c r="D57" s="167" t="s">
        <v>286</v>
      </c>
      <c r="E57" s="168">
        <v>24</v>
      </c>
      <c r="F57" s="169"/>
      <c r="G57" s="170">
        <f>ROUND(E57*F57,2)</f>
        <v>0</v>
      </c>
      <c r="H57" s="169"/>
      <c r="I57" s="170">
        <f>ROUND(E57*H57,2)</f>
        <v>0</v>
      </c>
      <c r="J57" s="169"/>
      <c r="K57" s="170">
        <f>ROUND(E57*J57,2)</f>
        <v>0</v>
      </c>
      <c r="L57" s="170">
        <v>21</v>
      </c>
      <c r="M57" s="170">
        <f>G57*(1+L57/100)</f>
        <v>0</v>
      </c>
      <c r="N57" s="168">
        <v>5.9999999999999995E-4</v>
      </c>
      <c r="O57" s="168">
        <f>ROUND(E57*N57,2)</f>
        <v>0.01</v>
      </c>
      <c r="P57" s="168">
        <v>0</v>
      </c>
      <c r="Q57" s="168">
        <f>ROUND(E57*P57,2)</f>
        <v>0</v>
      </c>
      <c r="R57" s="170" t="s">
        <v>424</v>
      </c>
      <c r="S57" s="170" t="s">
        <v>181</v>
      </c>
      <c r="T57" s="171" t="s">
        <v>250</v>
      </c>
      <c r="U57" s="157">
        <v>0</v>
      </c>
      <c r="V57" s="157">
        <f>ROUND(E57*U57,2)</f>
        <v>0</v>
      </c>
      <c r="W57" s="157"/>
      <c r="X57" s="157" t="s">
        <v>425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426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237"/>
      <c r="D58" s="238"/>
      <c r="E58" s="238"/>
      <c r="F58" s="238"/>
      <c r="G58" s="238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187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65">
        <v>16</v>
      </c>
      <c r="B59" s="166" t="s">
        <v>1016</v>
      </c>
      <c r="C59" s="175" t="s">
        <v>1017</v>
      </c>
      <c r="D59" s="167" t="s">
        <v>336</v>
      </c>
      <c r="E59" s="168">
        <v>2</v>
      </c>
      <c r="F59" s="169"/>
      <c r="G59" s="170">
        <f>ROUND(E59*F59,2)</f>
        <v>0</v>
      </c>
      <c r="H59" s="169"/>
      <c r="I59" s="170">
        <f>ROUND(E59*H59,2)</f>
        <v>0</v>
      </c>
      <c r="J59" s="169"/>
      <c r="K59" s="170">
        <f>ROUND(E59*J59,2)</f>
        <v>0</v>
      </c>
      <c r="L59" s="170">
        <v>21</v>
      </c>
      <c r="M59" s="170">
        <f>G59*(1+L59/100)</f>
        <v>0</v>
      </c>
      <c r="N59" s="168">
        <v>0</v>
      </c>
      <c r="O59" s="168">
        <f>ROUND(E59*N59,2)</f>
        <v>0</v>
      </c>
      <c r="P59" s="168">
        <v>0</v>
      </c>
      <c r="Q59" s="168">
        <f>ROUND(E59*P59,2)</f>
        <v>0</v>
      </c>
      <c r="R59" s="170" t="s">
        <v>424</v>
      </c>
      <c r="S59" s="170" t="s">
        <v>181</v>
      </c>
      <c r="T59" s="171" t="s">
        <v>250</v>
      </c>
      <c r="U59" s="157">
        <v>0</v>
      </c>
      <c r="V59" s="157">
        <f>ROUND(E59*U59,2)</f>
        <v>0</v>
      </c>
      <c r="W59" s="157"/>
      <c r="X59" s="157" t="s">
        <v>425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426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237"/>
      <c r="D60" s="238"/>
      <c r="E60" s="238"/>
      <c r="F60" s="238"/>
      <c r="G60" s="238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187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22.5" outlineLevel="1" x14ac:dyDescent="0.2">
      <c r="A61" s="165">
        <v>17</v>
      </c>
      <c r="B61" s="166" t="s">
        <v>1018</v>
      </c>
      <c r="C61" s="175" t="s">
        <v>1019</v>
      </c>
      <c r="D61" s="167" t="s">
        <v>248</v>
      </c>
      <c r="E61" s="168">
        <v>38.4</v>
      </c>
      <c r="F61" s="169"/>
      <c r="G61" s="170">
        <f>ROUND(E61*F61,2)</f>
        <v>0</v>
      </c>
      <c r="H61" s="169"/>
      <c r="I61" s="170">
        <f>ROUND(E61*H61,2)</f>
        <v>0</v>
      </c>
      <c r="J61" s="169"/>
      <c r="K61" s="170">
        <f>ROUND(E61*J61,2)</f>
        <v>0</v>
      </c>
      <c r="L61" s="170">
        <v>21</v>
      </c>
      <c r="M61" s="170">
        <f>G61*(1+L61/100)</f>
        <v>0</v>
      </c>
      <c r="N61" s="168">
        <v>2.5000000000000001E-4</v>
      </c>
      <c r="O61" s="168">
        <f>ROUND(E61*N61,2)</f>
        <v>0.01</v>
      </c>
      <c r="P61" s="168">
        <v>0</v>
      </c>
      <c r="Q61" s="168">
        <f>ROUND(E61*P61,2)</f>
        <v>0</v>
      </c>
      <c r="R61" s="170" t="s">
        <v>424</v>
      </c>
      <c r="S61" s="170" t="s">
        <v>250</v>
      </c>
      <c r="T61" s="171" t="s">
        <v>250</v>
      </c>
      <c r="U61" s="157">
        <v>0</v>
      </c>
      <c r="V61" s="157">
        <f>ROUND(E61*U61,2)</f>
        <v>0</v>
      </c>
      <c r="W61" s="157"/>
      <c r="X61" s="157" t="s">
        <v>425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426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237"/>
      <c r="D62" s="238"/>
      <c r="E62" s="238"/>
      <c r="F62" s="238"/>
      <c r="G62" s="238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47"/>
      <c r="Z62" s="147"/>
      <c r="AA62" s="147"/>
      <c r="AB62" s="147"/>
      <c r="AC62" s="147"/>
      <c r="AD62" s="147"/>
      <c r="AE62" s="147"/>
      <c r="AF62" s="147"/>
      <c r="AG62" s="147" t="s">
        <v>187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x14ac:dyDescent="0.2">
      <c r="A63" s="159" t="s">
        <v>176</v>
      </c>
      <c r="B63" s="160" t="s">
        <v>106</v>
      </c>
      <c r="C63" s="174" t="s">
        <v>107</v>
      </c>
      <c r="D63" s="161"/>
      <c r="E63" s="162"/>
      <c r="F63" s="163"/>
      <c r="G63" s="163">
        <f>SUMIF(AG64:AG65,"&lt;&gt;NOR",G64:G65)</f>
        <v>0</v>
      </c>
      <c r="H63" s="163"/>
      <c r="I63" s="163">
        <f>SUM(I64:I65)</f>
        <v>0</v>
      </c>
      <c r="J63" s="163"/>
      <c r="K63" s="163">
        <f>SUM(K64:K65)</f>
        <v>0</v>
      </c>
      <c r="L63" s="163"/>
      <c r="M63" s="163">
        <f>SUM(M64:M65)</f>
        <v>0</v>
      </c>
      <c r="N63" s="162"/>
      <c r="O63" s="162">
        <f>SUM(O64:O65)</f>
        <v>0</v>
      </c>
      <c r="P63" s="162"/>
      <c r="Q63" s="162">
        <f>SUM(Q64:Q65)</f>
        <v>0</v>
      </c>
      <c r="R63" s="163"/>
      <c r="S63" s="163"/>
      <c r="T63" s="164"/>
      <c r="U63" s="158"/>
      <c r="V63" s="158">
        <f>SUM(V64:V65)</f>
        <v>0</v>
      </c>
      <c r="W63" s="158"/>
      <c r="X63" s="158"/>
      <c r="AG63" t="s">
        <v>177</v>
      </c>
    </row>
    <row r="64" spans="1:60" ht="22.5" outlineLevel="1" x14ac:dyDescent="0.2">
      <c r="A64" s="165">
        <v>18</v>
      </c>
      <c r="B64" s="166" t="s">
        <v>450</v>
      </c>
      <c r="C64" s="175" t="s">
        <v>1020</v>
      </c>
      <c r="D64" s="167" t="s">
        <v>452</v>
      </c>
      <c r="E64" s="168">
        <v>2</v>
      </c>
      <c r="F64" s="169"/>
      <c r="G64" s="170">
        <f>ROUND(E64*F64,2)</f>
        <v>0</v>
      </c>
      <c r="H64" s="169"/>
      <c r="I64" s="170">
        <f>ROUND(E64*H64,2)</f>
        <v>0</v>
      </c>
      <c r="J64" s="169"/>
      <c r="K64" s="170">
        <f>ROUND(E64*J64,2)</f>
        <v>0</v>
      </c>
      <c r="L64" s="170">
        <v>21</v>
      </c>
      <c r="M64" s="170">
        <f>G64*(1+L64/100)</f>
        <v>0</v>
      </c>
      <c r="N64" s="168">
        <v>0</v>
      </c>
      <c r="O64" s="168">
        <f>ROUND(E64*N64,2)</f>
        <v>0</v>
      </c>
      <c r="P64" s="168">
        <v>0</v>
      </c>
      <c r="Q64" s="168">
        <f>ROUND(E64*P64,2)</f>
        <v>0</v>
      </c>
      <c r="R64" s="170"/>
      <c r="S64" s="170" t="s">
        <v>215</v>
      </c>
      <c r="T64" s="171" t="s">
        <v>182</v>
      </c>
      <c r="U64" s="157">
        <v>0</v>
      </c>
      <c r="V64" s="157">
        <f>ROUND(E64*U64,2)</f>
        <v>0</v>
      </c>
      <c r="W64" s="157"/>
      <c r="X64" s="157" t="s">
        <v>227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228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237"/>
      <c r="D65" s="238"/>
      <c r="E65" s="238"/>
      <c r="F65" s="238"/>
      <c r="G65" s="238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47"/>
      <c r="Z65" s="147"/>
      <c r="AA65" s="147"/>
      <c r="AB65" s="147"/>
      <c r="AC65" s="147"/>
      <c r="AD65" s="147"/>
      <c r="AE65" s="147"/>
      <c r="AF65" s="147"/>
      <c r="AG65" s="147" t="s">
        <v>187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x14ac:dyDescent="0.2">
      <c r="A66" s="159" t="s">
        <v>176</v>
      </c>
      <c r="B66" s="160" t="s">
        <v>112</v>
      </c>
      <c r="C66" s="174" t="s">
        <v>113</v>
      </c>
      <c r="D66" s="161"/>
      <c r="E66" s="162"/>
      <c r="F66" s="163"/>
      <c r="G66" s="163">
        <f>SUMIF(AG67:AG70,"&lt;&gt;NOR",G67:G70)</f>
        <v>0</v>
      </c>
      <c r="H66" s="163"/>
      <c r="I66" s="163">
        <f>SUM(I67:I70)</f>
        <v>0</v>
      </c>
      <c r="J66" s="163"/>
      <c r="K66" s="163">
        <f>SUM(K67:K70)</f>
        <v>0</v>
      </c>
      <c r="L66" s="163"/>
      <c r="M66" s="163">
        <f>SUM(M67:M70)</f>
        <v>0</v>
      </c>
      <c r="N66" s="162"/>
      <c r="O66" s="162">
        <f>SUM(O67:O70)</f>
        <v>0.02</v>
      </c>
      <c r="P66" s="162"/>
      <c r="Q66" s="162">
        <f>SUM(Q67:Q70)</f>
        <v>0</v>
      </c>
      <c r="R66" s="163"/>
      <c r="S66" s="163"/>
      <c r="T66" s="164"/>
      <c r="U66" s="158"/>
      <c r="V66" s="158">
        <f>SUM(V67:V70)</f>
        <v>9.01</v>
      </c>
      <c r="W66" s="158"/>
      <c r="X66" s="158"/>
      <c r="AG66" t="s">
        <v>177</v>
      </c>
    </row>
    <row r="67" spans="1:60" outlineLevel="1" x14ac:dyDescent="0.2">
      <c r="A67" s="165">
        <v>19</v>
      </c>
      <c r="B67" s="166" t="s">
        <v>1021</v>
      </c>
      <c r="C67" s="175" t="s">
        <v>1022</v>
      </c>
      <c r="D67" s="167" t="s">
        <v>248</v>
      </c>
      <c r="E67" s="168">
        <v>99</v>
      </c>
      <c r="F67" s="169"/>
      <c r="G67" s="170">
        <f>ROUND(E67*F67,2)</f>
        <v>0</v>
      </c>
      <c r="H67" s="169"/>
      <c r="I67" s="170">
        <f>ROUND(E67*H67,2)</f>
        <v>0</v>
      </c>
      <c r="J67" s="169"/>
      <c r="K67" s="170">
        <f>ROUND(E67*J67,2)</f>
        <v>0</v>
      </c>
      <c r="L67" s="170">
        <v>21</v>
      </c>
      <c r="M67" s="170">
        <f>G67*(1+L67/100)</f>
        <v>0</v>
      </c>
      <c r="N67" s="168">
        <v>0</v>
      </c>
      <c r="O67" s="168">
        <f>ROUND(E67*N67,2)</f>
        <v>0</v>
      </c>
      <c r="P67" s="168">
        <v>0</v>
      </c>
      <c r="Q67" s="168">
        <f>ROUND(E67*P67,2)</f>
        <v>0</v>
      </c>
      <c r="R67" s="170" t="s">
        <v>249</v>
      </c>
      <c r="S67" s="170" t="s">
        <v>181</v>
      </c>
      <c r="T67" s="171" t="s">
        <v>250</v>
      </c>
      <c r="U67" s="157">
        <v>9.0999999999999998E-2</v>
      </c>
      <c r="V67" s="157">
        <f>ROUND(E67*U67,2)</f>
        <v>9.01</v>
      </c>
      <c r="W67" s="157"/>
      <c r="X67" s="157" t="s">
        <v>227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228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237"/>
      <c r="D68" s="238"/>
      <c r="E68" s="238"/>
      <c r="F68" s="238"/>
      <c r="G68" s="238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47"/>
      <c r="Z68" s="147"/>
      <c r="AA68" s="147"/>
      <c r="AB68" s="147"/>
      <c r="AC68" s="147"/>
      <c r="AD68" s="147"/>
      <c r="AE68" s="147"/>
      <c r="AF68" s="147"/>
      <c r="AG68" s="147" t="s">
        <v>187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2.5" outlineLevel="1" x14ac:dyDescent="0.2">
      <c r="A69" s="165">
        <v>20</v>
      </c>
      <c r="B69" s="166" t="s">
        <v>648</v>
      </c>
      <c r="C69" s="175" t="s">
        <v>649</v>
      </c>
      <c r="D69" s="167" t="s">
        <v>248</v>
      </c>
      <c r="E69" s="168">
        <v>99</v>
      </c>
      <c r="F69" s="169"/>
      <c r="G69" s="170">
        <f>ROUND(E69*F69,2)</f>
        <v>0</v>
      </c>
      <c r="H69" s="169"/>
      <c r="I69" s="170">
        <f>ROUND(E69*H69,2)</f>
        <v>0</v>
      </c>
      <c r="J69" s="169"/>
      <c r="K69" s="170">
        <f>ROUND(E69*J69,2)</f>
        <v>0</v>
      </c>
      <c r="L69" s="170">
        <v>21</v>
      </c>
      <c r="M69" s="170">
        <f>G69*(1+L69/100)</f>
        <v>0</v>
      </c>
      <c r="N69" s="168">
        <v>2.0000000000000001E-4</v>
      </c>
      <c r="O69" s="168">
        <f>ROUND(E69*N69,2)</f>
        <v>0.02</v>
      </c>
      <c r="P69" s="168">
        <v>0</v>
      </c>
      <c r="Q69" s="168">
        <f>ROUND(E69*P69,2)</f>
        <v>0</v>
      </c>
      <c r="R69" s="170" t="s">
        <v>424</v>
      </c>
      <c r="S69" s="170" t="s">
        <v>181</v>
      </c>
      <c r="T69" s="171" t="s">
        <v>250</v>
      </c>
      <c r="U69" s="157">
        <v>0</v>
      </c>
      <c r="V69" s="157">
        <f>ROUND(E69*U69,2)</f>
        <v>0</v>
      </c>
      <c r="W69" s="157"/>
      <c r="X69" s="157" t="s">
        <v>425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426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237"/>
      <c r="D70" s="238"/>
      <c r="E70" s="238"/>
      <c r="F70" s="238"/>
      <c r="G70" s="238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47"/>
      <c r="Z70" s="147"/>
      <c r="AA70" s="147"/>
      <c r="AB70" s="147"/>
      <c r="AC70" s="147"/>
      <c r="AD70" s="147"/>
      <c r="AE70" s="147"/>
      <c r="AF70" s="147"/>
      <c r="AG70" s="147" t="s">
        <v>187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x14ac:dyDescent="0.2">
      <c r="A71" s="159" t="s">
        <v>176</v>
      </c>
      <c r="B71" s="160" t="s">
        <v>132</v>
      </c>
      <c r="C71" s="174" t="s">
        <v>133</v>
      </c>
      <c r="D71" s="161"/>
      <c r="E71" s="162"/>
      <c r="F71" s="163"/>
      <c r="G71" s="163">
        <f>SUMIF(AG72:AG75,"&lt;&gt;NOR",G72:G75)</f>
        <v>0</v>
      </c>
      <c r="H71" s="163"/>
      <c r="I71" s="163">
        <f>SUM(I72:I75)</f>
        <v>0</v>
      </c>
      <c r="J71" s="163"/>
      <c r="K71" s="163">
        <f>SUM(K72:K75)</f>
        <v>0</v>
      </c>
      <c r="L71" s="163"/>
      <c r="M71" s="163">
        <f>SUM(M72:M75)</f>
        <v>0</v>
      </c>
      <c r="N71" s="162"/>
      <c r="O71" s="162">
        <f>SUM(O72:O75)</f>
        <v>0</v>
      </c>
      <c r="P71" s="162"/>
      <c r="Q71" s="162">
        <f>SUM(Q72:Q75)</f>
        <v>0</v>
      </c>
      <c r="R71" s="163"/>
      <c r="S71" s="163"/>
      <c r="T71" s="164"/>
      <c r="U71" s="158"/>
      <c r="V71" s="158">
        <f>SUM(V72:V75)</f>
        <v>8.64</v>
      </c>
      <c r="W71" s="158"/>
      <c r="X71" s="158"/>
      <c r="AG71" t="s">
        <v>177</v>
      </c>
    </row>
    <row r="72" spans="1:60" ht="22.5" outlineLevel="1" x14ac:dyDescent="0.2">
      <c r="A72" s="165">
        <v>21</v>
      </c>
      <c r="B72" s="166" t="s">
        <v>1023</v>
      </c>
      <c r="C72" s="175" t="s">
        <v>1024</v>
      </c>
      <c r="D72" s="167" t="s">
        <v>354</v>
      </c>
      <c r="E72" s="168">
        <v>40.859540000000003</v>
      </c>
      <c r="F72" s="169"/>
      <c r="G72" s="170">
        <f>ROUND(E72*F72,2)</f>
        <v>0</v>
      </c>
      <c r="H72" s="169"/>
      <c r="I72" s="170">
        <f>ROUND(E72*H72,2)</f>
        <v>0</v>
      </c>
      <c r="J72" s="169"/>
      <c r="K72" s="170">
        <f>ROUND(E72*J72,2)</f>
        <v>0</v>
      </c>
      <c r="L72" s="170">
        <v>21</v>
      </c>
      <c r="M72" s="170">
        <f>G72*(1+L72/100)</f>
        <v>0</v>
      </c>
      <c r="N72" s="168">
        <v>0</v>
      </c>
      <c r="O72" s="168">
        <f>ROUND(E72*N72,2)</f>
        <v>0</v>
      </c>
      <c r="P72" s="168">
        <v>0</v>
      </c>
      <c r="Q72" s="168">
        <f>ROUND(E72*P72,2)</f>
        <v>0</v>
      </c>
      <c r="R72" s="170" t="s">
        <v>444</v>
      </c>
      <c r="S72" s="170" t="s">
        <v>181</v>
      </c>
      <c r="T72" s="171" t="s">
        <v>250</v>
      </c>
      <c r="U72" s="157">
        <v>0.21149999999999999</v>
      </c>
      <c r="V72" s="157">
        <f>ROUND(E72*U72,2)</f>
        <v>8.64</v>
      </c>
      <c r="W72" s="157"/>
      <c r="X72" s="157" t="s">
        <v>227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267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252" t="s">
        <v>1025</v>
      </c>
      <c r="D73" s="253"/>
      <c r="E73" s="253"/>
      <c r="F73" s="253"/>
      <c r="G73" s="253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47"/>
      <c r="Z73" s="147"/>
      <c r="AA73" s="147"/>
      <c r="AB73" s="147"/>
      <c r="AC73" s="147"/>
      <c r="AD73" s="147"/>
      <c r="AE73" s="147"/>
      <c r="AF73" s="147"/>
      <c r="AG73" s="147" t="s">
        <v>252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250" t="s">
        <v>1026</v>
      </c>
      <c r="D74" s="251"/>
      <c r="E74" s="251"/>
      <c r="F74" s="251"/>
      <c r="G74" s="251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186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241"/>
      <c r="D75" s="242"/>
      <c r="E75" s="242"/>
      <c r="F75" s="242"/>
      <c r="G75" s="242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47"/>
      <c r="Z75" s="147"/>
      <c r="AA75" s="147"/>
      <c r="AB75" s="147"/>
      <c r="AC75" s="147"/>
      <c r="AD75" s="147"/>
      <c r="AE75" s="147"/>
      <c r="AF75" s="147"/>
      <c r="AG75" s="147" t="s">
        <v>187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x14ac:dyDescent="0.2">
      <c r="A76" s="3"/>
      <c r="B76" s="4"/>
      <c r="C76" s="176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AE76">
        <v>15</v>
      </c>
      <c r="AF76">
        <v>21</v>
      </c>
      <c r="AG76" t="s">
        <v>163</v>
      </c>
    </row>
    <row r="77" spans="1:60" x14ac:dyDescent="0.2">
      <c r="A77" s="150"/>
      <c r="B77" s="151" t="s">
        <v>29</v>
      </c>
      <c r="C77" s="177"/>
      <c r="D77" s="152"/>
      <c r="E77" s="153"/>
      <c r="F77" s="153"/>
      <c r="G77" s="173">
        <f>G8+G23+G33+G44+G63+G66+G71</f>
        <v>0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AE77">
        <f>SUMIF(L7:L75,AE76,G7:G75)</f>
        <v>0</v>
      </c>
      <c r="AF77">
        <f>SUMIF(L7:L75,AF76,G7:G75)</f>
        <v>0</v>
      </c>
      <c r="AG77" t="s">
        <v>223</v>
      </c>
    </row>
    <row r="78" spans="1:60" x14ac:dyDescent="0.2">
      <c r="C78" s="178"/>
      <c r="D78" s="10"/>
      <c r="AG78" t="s">
        <v>224</v>
      </c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998" sheet="1"/>
  <mergeCells count="38">
    <mergeCell ref="C11:G11"/>
    <mergeCell ref="A1:G1"/>
    <mergeCell ref="C2:G2"/>
    <mergeCell ref="C3:G3"/>
    <mergeCell ref="C4:G4"/>
    <mergeCell ref="C10:G10"/>
    <mergeCell ref="C35:G35"/>
    <mergeCell ref="C13:G13"/>
    <mergeCell ref="C15:G15"/>
    <mergeCell ref="C17:G17"/>
    <mergeCell ref="C18:G18"/>
    <mergeCell ref="C20:G20"/>
    <mergeCell ref="C22:G22"/>
    <mergeCell ref="C25:G25"/>
    <mergeCell ref="C26:G26"/>
    <mergeCell ref="C28:G28"/>
    <mergeCell ref="C30:G30"/>
    <mergeCell ref="C32:G32"/>
    <mergeCell ref="C58:G58"/>
    <mergeCell ref="C36:G36"/>
    <mergeCell ref="C38:G38"/>
    <mergeCell ref="C39:G39"/>
    <mergeCell ref="C40:G40"/>
    <mergeCell ref="C43:G43"/>
    <mergeCell ref="C46:G46"/>
    <mergeCell ref="C48:G48"/>
    <mergeCell ref="C50:G50"/>
    <mergeCell ref="C52:G52"/>
    <mergeCell ref="C54:G54"/>
    <mergeCell ref="C56:G56"/>
    <mergeCell ref="C74:G74"/>
    <mergeCell ref="C75:G75"/>
    <mergeCell ref="C60:G60"/>
    <mergeCell ref="C62:G62"/>
    <mergeCell ref="C65:G65"/>
    <mergeCell ref="C68:G68"/>
    <mergeCell ref="C70:G70"/>
    <mergeCell ref="C73:G7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FCB0331A883547B6ECB5991025F73B" ma:contentTypeVersion="0" ma:contentTypeDescription="Vytvoří nový dokument" ma:contentTypeScope="" ma:versionID="b916d396a3892d1a8196b346cd1601f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2e859ab3f162ac39b5a50c9082783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793120-E572-482E-99F4-9A7A79F0DDBC}"/>
</file>

<file path=customXml/itemProps2.xml><?xml version="1.0" encoding="utf-8"?>
<ds:datastoreItem xmlns:ds="http://schemas.openxmlformats.org/officeDocument/2006/customXml" ds:itemID="{A11CF4AA-0471-4399-9B29-15696E28B5D4}"/>
</file>

<file path=customXml/itemProps3.xml><?xml version="1.0" encoding="utf-8"?>
<ds:datastoreItem xmlns:ds="http://schemas.openxmlformats.org/officeDocument/2006/customXml" ds:itemID="{316BA02F-7C56-4D18-80D1-1F08C819EE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62</vt:i4>
      </vt:variant>
    </vt:vector>
  </HeadingPairs>
  <TitlesOfParts>
    <vt:vector size="72" baseType="lpstr">
      <vt:lpstr>Stavba</vt:lpstr>
      <vt:lpstr>VzorPolozky</vt:lpstr>
      <vt:lpstr>00 00 Naklady</vt:lpstr>
      <vt:lpstr>SO 001 D.1.1 Pol</vt:lpstr>
      <vt:lpstr>SO 01 SO 01 Pol</vt:lpstr>
      <vt:lpstr>SO 02 D.1.1 Pol</vt:lpstr>
      <vt:lpstr>SO 03 D.1.1 Pol</vt:lpstr>
      <vt:lpstr>D.2.1 D.2.1 Pol</vt:lpstr>
      <vt:lpstr>D.2.2 D.2.2 Pol</vt:lpstr>
      <vt:lpstr>IO 02 IO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 Naklady'!Názvy_tisku</vt:lpstr>
      <vt:lpstr>'D.2.1 D.2.1 Pol'!Názvy_tisku</vt:lpstr>
      <vt:lpstr>'D.2.2 D.2.2 Pol'!Názvy_tisku</vt:lpstr>
      <vt:lpstr>'IO 02 IO 02 Pol'!Názvy_tisku</vt:lpstr>
      <vt:lpstr>'SO 001 D.1.1 Pol'!Názvy_tisku</vt:lpstr>
      <vt:lpstr>'SO 01 SO 01 Pol'!Názvy_tisku</vt:lpstr>
      <vt:lpstr>'SO 02 D.1.1 Pol'!Názvy_tisku</vt:lpstr>
      <vt:lpstr>'SO 03 D.1.1 Pol'!Názvy_tisku</vt:lpstr>
      <vt:lpstr>oadresa</vt:lpstr>
      <vt:lpstr>Stavba!Objednatel</vt:lpstr>
      <vt:lpstr>Stavba!Objekt</vt:lpstr>
      <vt:lpstr>'00 00 Naklady'!Oblast_tisku</vt:lpstr>
      <vt:lpstr>'D.2.1 D.2.1 Pol'!Oblast_tisku</vt:lpstr>
      <vt:lpstr>'D.2.2 D.2.2 Pol'!Oblast_tisku</vt:lpstr>
      <vt:lpstr>'IO 02 IO 02 Pol'!Oblast_tisku</vt:lpstr>
      <vt:lpstr>'SO 001 D.1.1 Pol'!Oblast_tisku</vt:lpstr>
      <vt:lpstr>'SO 01 SO 01 Pol'!Oblast_tisku</vt:lpstr>
      <vt:lpstr>'SO 02 D.1.1 Pol'!Oblast_tisku</vt:lpstr>
      <vt:lpstr>'SO 03 D.1.1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</dc:creator>
  <cp:lastModifiedBy>Libor Urbánek</cp:lastModifiedBy>
  <cp:lastPrinted>2019-03-19T12:27:02Z</cp:lastPrinted>
  <dcterms:created xsi:type="dcterms:W3CDTF">2009-04-08T07:15:50Z</dcterms:created>
  <dcterms:modified xsi:type="dcterms:W3CDTF">2024-06-07T07:59:37Z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0x010100C4FCB0331A883547B6ECB5991025F73B</vt:lpwstr>
  </property>
</Properties>
</file>