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rezfs.starez-sport.local\users\krechlerova\Dokumenty\smlouvy 24\VZ-145-2024_OPRAVA TERASY - RS ZUBRI JASENKA\"/>
    </mc:Choice>
  </mc:AlternateContent>
  <xr:revisionPtr revIDLastSave="0" documentId="8_{ED1DCE7F-5C35-4FE3-81A9-E0454E16073F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Pol'!$A$1:$Y$83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9" i="1" l="1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M11" i="12" s="1"/>
  <c r="I11" i="12"/>
  <c r="I10" i="12" s="1"/>
  <c r="K11" i="12"/>
  <c r="O11" i="12"/>
  <c r="Q11" i="12"/>
  <c r="V11" i="12"/>
  <c r="V10" i="12" s="1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3" i="12"/>
  <c r="I23" i="12"/>
  <c r="K23" i="12"/>
  <c r="O23" i="12"/>
  <c r="O22" i="12" s="1"/>
  <c r="Q23" i="12"/>
  <c r="Q22" i="12" s="1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K22" i="12" s="1"/>
  <c r="O25" i="12"/>
  <c r="Q25" i="12"/>
  <c r="V25" i="12"/>
  <c r="V22" i="12" s="1"/>
  <c r="G27" i="12"/>
  <c r="G26" i="12" s="1"/>
  <c r="I52" i="1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41" i="12"/>
  <c r="M41" i="12" s="1"/>
  <c r="I41" i="12"/>
  <c r="K41" i="12"/>
  <c r="O41" i="12"/>
  <c r="Q41" i="12"/>
  <c r="V41" i="12"/>
  <c r="G47" i="12"/>
  <c r="G46" i="12" s="1"/>
  <c r="I53" i="1" s="1"/>
  <c r="I47" i="12"/>
  <c r="I46" i="12" s="1"/>
  <c r="K47" i="12"/>
  <c r="K46" i="12" s="1"/>
  <c r="O47" i="12"/>
  <c r="O46" i="12" s="1"/>
  <c r="Q47" i="12"/>
  <c r="Q46" i="12" s="1"/>
  <c r="V47" i="12"/>
  <c r="V46" i="12" s="1"/>
  <c r="G49" i="12"/>
  <c r="I49" i="12"/>
  <c r="K49" i="12"/>
  <c r="M49" i="12"/>
  <c r="O49" i="12"/>
  <c r="O48" i="12" s="1"/>
  <c r="Q49" i="12"/>
  <c r="Q48" i="12" s="1"/>
  <c r="V49" i="12"/>
  <c r="G55" i="12"/>
  <c r="I55" i="12"/>
  <c r="K55" i="12"/>
  <c r="M55" i="12"/>
  <c r="O55" i="12"/>
  <c r="Q55" i="12"/>
  <c r="V55" i="12"/>
  <c r="K61" i="12"/>
  <c r="O61" i="12"/>
  <c r="G62" i="12"/>
  <c r="G61" i="12" s="1"/>
  <c r="I55" i="1" s="1"/>
  <c r="I62" i="12"/>
  <c r="I61" i="12" s="1"/>
  <c r="K62" i="12"/>
  <c r="O62" i="12"/>
  <c r="Q62" i="12"/>
  <c r="Q61" i="12" s="1"/>
  <c r="V62" i="12"/>
  <c r="V61" i="12" s="1"/>
  <c r="Q63" i="12"/>
  <c r="V63" i="12"/>
  <c r="G64" i="12"/>
  <c r="G63" i="12" s="1"/>
  <c r="I56" i="1" s="1"/>
  <c r="I17" i="1" s="1"/>
  <c r="I64" i="12"/>
  <c r="I63" i="12" s="1"/>
  <c r="K64" i="12"/>
  <c r="K63" i="12" s="1"/>
  <c r="M64" i="12"/>
  <c r="M63" i="12" s="1"/>
  <c r="O64" i="12"/>
  <c r="O63" i="12" s="1"/>
  <c r="Q64" i="12"/>
  <c r="V64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AE73" i="12"/>
  <c r="F41" i="1" s="1"/>
  <c r="I20" i="1"/>
  <c r="I19" i="1"/>
  <c r="I18" i="1"/>
  <c r="M10" i="12" l="1"/>
  <c r="F39" i="1"/>
  <c r="Q10" i="12"/>
  <c r="M47" i="12"/>
  <c r="M46" i="12" s="1"/>
  <c r="I22" i="12"/>
  <c r="O10" i="12"/>
  <c r="F40" i="1"/>
  <c r="G22" i="12"/>
  <c r="I51" i="1" s="1"/>
  <c r="K10" i="12"/>
  <c r="Q65" i="12"/>
  <c r="O65" i="12"/>
  <c r="Q26" i="12"/>
  <c r="I65" i="12"/>
  <c r="V26" i="12"/>
  <c r="K48" i="12"/>
  <c r="M27" i="12"/>
  <c r="G10" i="12"/>
  <c r="V65" i="12"/>
  <c r="M48" i="12"/>
  <c r="I48" i="12"/>
  <c r="K26" i="12"/>
  <c r="V48" i="12"/>
  <c r="K65" i="12"/>
  <c r="O26" i="12"/>
  <c r="G65" i="12"/>
  <c r="I57" i="1" s="1"/>
  <c r="G48" i="12"/>
  <c r="I54" i="1" s="1"/>
  <c r="I26" i="12"/>
  <c r="M65" i="12"/>
  <c r="M26" i="12"/>
  <c r="M62" i="12"/>
  <c r="M61" i="12" s="1"/>
  <c r="M23" i="12"/>
  <c r="M22" i="12" s="1"/>
  <c r="AF73" i="12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0" i="1"/>
  <c r="H40" i="1" s="1"/>
  <c r="I40" i="1" s="1"/>
  <c r="G39" i="1"/>
  <c r="G42" i="1" s="1"/>
  <c r="G25" i="1" s="1"/>
  <c r="A25" i="1" s="1"/>
  <c r="G26" i="1" s="1"/>
  <c r="H39" i="1"/>
  <c r="F42" i="1"/>
  <c r="I50" i="1"/>
  <c r="G73" i="12"/>
  <c r="A26" i="1" l="1"/>
  <c r="I16" i="1"/>
  <c r="I21" i="1" s="1"/>
  <c r="I58" i="1"/>
  <c r="G23" i="1"/>
  <c r="A23" i="1" s="1"/>
  <c r="G28" i="1"/>
  <c r="I39" i="1"/>
  <c r="I42" i="1" s="1"/>
  <c r="H42" i="1"/>
  <c r="J41" i="1" l="1"/>
  <c r="J40" i="1"/>
  <c r="J39" i="1"/>
  <c r="J42" i="1" s="1"/>
  <c r="G24" i="1"/>
  <c r="A27" i="1" s="1"/>
  <c r="G29" i="1" s="1"/>
  <c r="G27" i="1" s="1"/>
  <c r="A24" i="1"/>
  <c r="J53" i="1"/>
  <c r="J49" i="1"/>
  <c r="J51" i="1"/>
  <c r="J52" i="1"/>
  <c r="J55" i="1"/>
  <c r="J54" i="1"/>
  <c r="J50" i="1"/>
  <c r="J57" i="1"/>
  <c r="J56" i="1"/>
  <c r="A29" i="1"/>
  <c r="J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<sst xmlns="http://schemas.openxmlformats.org/spreadsheetml/2006/main" count="463" uniqueCount="195">
  <si>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</si>
  <si>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</si>
  <si>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</si>
  <si>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</si>
  <si>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</si>
  <si>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</si>
  <si>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</si>
  <si>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</si>
  <si>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</si>
  <si>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</si>
  <si>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</si>
  <si>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</si>
  <si>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</si>
  <si>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</si>
  <si>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</si>
  <si>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</si>
  <si>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</si>
  <si>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</si>
  <si>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</si>
  <si>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</si>
  <si>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</si>
  <si>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</si>
  <si>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</si>
  <si>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</si>
  <si>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</si>
  <si>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</si>
  <si>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</si>
  <si>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</si>
  <si>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</si>
  <si>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</si>
  <si>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</si>
  <si>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</si>
  <si>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</si>
  <si>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</si>
  <si>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</si>
  <si>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</si>
  <si>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</si>
  <si>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</si>
  <si>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</si>
  <si>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</si>
  <si>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</si>
  <si>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</si>
  <si>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Jasenka terasa</t>
  </si>
  <si>
    <t>Objekt:</t>
  </si>
  <si>
    <t>Rozpočet:</t>
  </si>
  <si>
    <t>240721</t>
  </si>
  <si>
    <t>Stavba</t>
  </si>
  <si>
    <t>Celkem za stavbu</t>
  </si>
  <si>
    <t>CZK</t>
  </si>
  <si>
    <t>Rekapitulace dílů</t>
  </si>
  <si>
    <t>Typ dílu</t>
  </si>
  <si>
    <t>0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</si>
  <si>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</si>
  <si>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</si>
  <si>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</si>
  <si>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</si>
  <si>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</si>
  <si>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</si>
  <si>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</si>
  <si>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</si>
  <si>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</si>
  <si>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</si>
  <si>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</si>
  <si>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</si>
  <si>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782</t>
  </si>
  <si>
    <t>Konstrukce z přírodního kamene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</si>
  <si>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</si>
  <si>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</si>
  <si>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</si>
  <si>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</si>
  <si>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</si>
  <si>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</si>
  <si>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</si>
  <si>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</si>
  <si>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</si>
  <si>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</si>
  <si>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</si>
  <si>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</si>
  <si>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</si>
  <si>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</si>
  <si>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</si>
  <si>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</si>
  <si>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</si>
  <si>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</si>
  <si>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</si>
  <si>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</si>
  <si>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</si>
  <si>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</si>
  <si>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</si>
  <si>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</si>
  <si>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</si>
  <si>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</si>
  <si>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</si>
  <si>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</si>
  <si>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</si>
  <si>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</si>
  <si>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</si>
  <si>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</si>
  <si>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</si>
  <si>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</si>
  <si>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VRN zařízení staveniště, provoz investora,přesun stavebních kapacit</t>
  </si>
  <si>
    <t>Vlastní</t>
  </si>
  <si>
    <t>Indiv</t>
  </si>
  <si>
    <t>Práce</t>
  </si>
  <si>
    <t>Běžná</t>
  </si>
  <si>
    <t>POL1_1</t>
  </si>
  <si>
    <t>113106121R00</t>
  </si>
  <si>
    <t>Rozebrání dlažeb z betonových dlaždic na sucho</t>
  </si>
  <si>
    <t>m2</t>
  </si>
  <si>
    <t>RTS 24/ I</t>
  </si>
  <si>
    <t>POL1_</t>
  </si>
  <si>
    <t>113107420R00</t>
  </si>
  <si>
    <t>Odstranění podkladu nad 50 m2,kam.těžené tl.20 cm</t>
  </si>
  <si>
    <t>113202111R00</t>
  </si>
  <si>
    <t>Vytrhání obrub obrubníků silničních</t>
  </si>
  <si>
    <t>m</t>
  </si>
  <si>
    <t>139601102R00</t>
  </si>
  <si>
    <t>Ruční výkop jam, rýh a šachet v hornině tř. 3</t>
  </si>
  <si>
    <t>m3</t>
  </si>
  <si>
    <t xml:space="preserve">pro drenáž : </t>
  </si>
  <si>
    <t>VV</t>
  </si>
  <si>
    <t>0,25*0,25*0,2*24</t>
  </si>
  <si>
    <t>0,15*0,2*0,2*50</t>
  </si>
  <si>
    <t>162201203R00</t>
  </si>
  <si>
    <t>Vodorovné přemíst.výkopku, kolečko hor.1-4, do 10m</t>
  </si>
  <si>
    <t>162201210R00</t>
  </si>
  <si>
    <t>Příplatek za dalš.10 m, kolečko, výkop. z hor.1- 4</t>
  </si>
  <si>
    <t>181006113R00</t>
  </si>
  <si>
    <t>Rozprostření zemin v rov./sklonu 1:5, tl. do 20 cm</t>
  </si>
  <si>
    <t>0,6/0,2</t>
  </si>
  <si>
    <t>215901101R00</t>
  </si>
  <si>
    <t>Zhutnění podloží z hornin nesoudržných do 92% PS</t>
  </si>
  <si>
    <t>212810010RAA</t>
  </si>
  <si>
    <t>Trativody z PVC drenážních flexibilních trubek lože štěrkopísek a obsyp kamenivo, trubky d 50 mm</t>
  </si>
  <si>
    <t>Agregovaná položka</t>
  </si>
  <si>
    <t>POL2_</t>
  </si>
  <si>
    <t>212810010RA1</t>
  </si>
  <si>
    <t>Trativody z PVC drenážních flexibilních trubek lože štěrkopísek a obsyp kamenivo, trubky d 125 mm</t>
  </si>
  <si>
    <t>564201111R00</t>
  </si>
  <si>
    <t>Podklad ze štěrkopísku po zhutnění tloušťky 4 cm</t>
  </si>
  <si>
    <t>564851111RT2</t>
  </si>
  <si>
    <t>Podklad ze štěrkodrti po zhutnění tloušťky 15 cm štěrkodrť frakce 0-32 mm</t>
  </si>
  <si>
    <t>596291111R00</t>
  </si>
  <si>
    <t>Řezání dlažby tl. 60 mm</t>
  </si>
  <si>
    <t xml:space="preserve">terasa : </t>
  </si>
  <si>
    <t>35</t>
  </si>
  <si>
    <t xml:space="preserve">schodiště : </t>
  </si>
  <si>
    <t>2,4*2*5</t>
  </si>
  <si>
    <t>596811111R00</t>
  </si>
  <si>
    <t>Kladení dlaždic kom.pro pěší, lože z kameniva těž.</t>
  </si>
  <si>
    <t>596831111R00</t>
  </si>
  <si>
    <t>Kladení dlažby z dlaždic kom.pro pěší do lože z MV</t>
  </si>
  <si>
    <t xml:space="preserve">stupnice : </t>
  </si>
  <si>
    <t>2,4*0,3*5</t>
  </si>
  <si>
    <t xml:space="preserve">podstupnice : </t>
  </si>
  <si>
    <t>2,4*0,15*5</t>
  </si>
  <si>
    <t>592453331R</t>
  </si>
  <si>
    <t>Dlaždice betonová 500 x 500 x 50 mm hladká standard šedá</t>
  </si>
  <si>
    <t>SPCM</t>
  </si>
  <si>
    <t>Specifikace</t>
  </si>
  <si>
    <t>POL3_</t>
  </si>
  <si>
    <t>190*1,1</t>
  </si>
  <si>
    <t>5,4*1,1</t>
  </si>
  <si>
    <t>916561111RT7</t>
  </si>
  <si>
    <t>Osazení záhon.obrubníků do lože z C 12/15 s opěrou včetně obrubníku   100/5/20 cm</t>
  </si>
  <si>
    <t>965048515R00</t>
  </si>
  <si>
    <t>Broušení betonových povrchů do tl. 5 mm</t>
  </si>
  <si>
    <t>965081922R00</t>
  </si>
  <si>
    <t>Bourání dlažeb beton.,tl.do 40 mm, pl. 1 m2</t>
  </si>
  <si>
    <t>998223011R00</t>
  </si>
  <si>
    <t>Přesun hmot, pozemní komunikace, kryt dlážděný</t>
  </si>
  <si>
    <t>t</t>
  </si>
  <si>
    <t>Přesun hmot</t>
  </si>
  <si>
    <t>POL7_</t>
  </si>
  <si>
    <t>782-01</t>
  </si>
  <si>
    <t>Oprava kamenného schodiště - drobné vyrovnání přespárování - 7 kusů stupňů</t>
  </si>
  <si>
    <t>soubor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</si>
  <si>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</si>
  <si>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</si>
  <si>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</si>
  <si>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</si>
  <si>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</si>
  <si>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</si>
  <si>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</si>
  <si>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</si>
  <si>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</si>
  <si>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</si>
  <si>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979999998R00</t>
  </si>
  <si>
    <t>Poplatek za ukládku suť do 5 %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</si>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</sst>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starezsport.cz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7" t="s">
        <v>24</v>
      </c>
      <c r="C2" s="78"/>
      <c r="D2" s="79" t="s">
        <v>45</v>
      </c>
      <c r="E2" s="199" t="s">
        <v>42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202" t="s">
        <v>42</v>
      </c>
      <c r="F3" s="203"/>
      <c r="G3" s="203"/>
      <c r="H3" s="203"/>
      <c r="I3" s="203"/>
      <c r="J3" s="204"/>
    </row>
    <row r="4" spans="1:15" ht="23.25" customHeight="1" x14ac:dyDescent="0.2">
      <c r="A4" s="76">
        <v>1185</v>
      </c>
      <c r="B4" s="82" t="s">
        <v>44</v>
      </c>
      <c r="C4" s="83"/>
      <c r="D4" s="84" t="s">
        <v>41</v>
      </c>
      <c r="E4" s="212" t="s">
        <v>42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6"/>
      <c r="E11" s="206"/>
      <c r="F11" s="206"/>
      <c r="G11" s="206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SUMIF(F49:F57,A16,I49:I57)+SUMIF(F49:F57,"PSU",I49:I57)</f>
        <v>0</v>
      </c>
      <c r="J16" s="19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SUMIF(F49:F57,A17,I49:I57)</f>
        <v>0</v>
      </c>
      <c r="J17" s="19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SUMIF(F49:F57,A18,I49:I57)</f>
        <v>0</v>
      </c>
      <c r="J18" s="198"/>
    </row>
    <row r="19" spans="1:10" ht="23.25" customHeight="1" x14ac:dyDescent="0.2">
      <c r="A19" s="139" t="s">
        <v>69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SUMIF(F49:F57,A19,I49:I57)</f>
        <v>0</v>
      </c>
      <c r="J19" s="198"/>
    </row>
    <row r="20" spans="1:10" ht="23.25" customHeight="1" x14ac:dyDescent="0.2">
      <c r="A20" s="139" t="s">
        <v>70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SUMIF(F49:F57,A20,I49:I57)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3">
        <f>A25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5">
        <f>CenaCelkem-(ZakladDPHSni+DPHSni+ZakladDPHZakl+DPHZakl)</f>
        <v>0</v>
      </c>
      <c r="H27" s="195"/>
      <c r="I27" s="19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0">
        <f>ZakladDPHSniVypocet+ZakladDPHZaklVypocet</f>
        <v>0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9">
        <f>A27</f>
        <v>0</v>
      </c>
      <c r="H29" s="229"/>
      <c r="I29" s="229"/>
      <c r="J29" s="119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35"/>
      <c r="D39" s="235"/>
      <c r="E39" s="235"/>
      <c r="F39" s="99">
        <f>'01 01 Pol'!AE73</f>
        <v>0</v>
      </c>
      <c r="G39" s="100">
        <f>'01 01 Pol'!AF73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41</v>
      </c>
      <c r="C40" s="236" t="s">
        <v>42</v>
      </c>
      <c r="D40" s="236"/>
      <c r="E40" s="236"/>
      <c r="F40" s="104">
        <f>'01 01 Pol'!AE73</f>
        <v>0</v>
      </c>
      <c r="G40" s="105">
        <f>'01 01 Pol'!AF73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235" t="s">
        <v>42</v>
      </c>
      <c r="D41" s="235"/>
      <c r="E41" s="235"/>
      <c r="F41" s="108">
        <f>'01 01 Pol'!AE73</f>
        <v>0</v>
      </c>
      <c r="G41" s="101">
        <f>'01 01 Pol'!AF73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37" t="s">
        <v>47</v>
      </c>
      <c r="C42" s="238"/>
      <c r="D42" s="238"/>
      <c r="E42" s="23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49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50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51</v>
      </c>
      <c r="C49" s="240" t="s">
        <v>30</v>
      </c>
      <c r="D49" s="241"/>
      <c r="E49" s="241"/>
      <c r="F49" s="135" t="s">
        <v>26</v>
      </c>
      <c r="G49" s="136"/>
      <c r="H49" s="136"/>
      <c r="I49" s="136">
        <f>'01 01 Pol'!G8</f>
        <v>0</v>
      </c>
      <c r="J49" s="132" t="str">
        <f>IF(I58=0,"",I49/I58*100)</f>
        <v/>
      </c>
    </row>
    <row r="50" spans="1:10" ht="36.75" customHeight="1" x14ac:dyDescent="0.2">
      <c r="A50" s="123"/>
      <c r="B50" s="128" t="s">
        <v>52</v>
      </c>
      <c r="C50" s="240" t="s">
        <v>53</v>
      </c>
      <c r="D50" s="241"/>
      <c r="E50" s="241"/>
      <c r="F50" s="135" t="s">
        <v>26</v>
      </c>
      <c r="G50" s="136"/>
      <c r="H50" s="136"/>
      <c r="I50" s="136">
        <f>'01 01 Pol'!G10</f>
        <v>0</v>
      </c>
      <c r="J50" s="132" t="str">
        <f>IF(I58=0,"",I50/I58*100)</f>
        <v/>
      </c>
    </row>
    <row r="51" spans="1:10" ht="36.75" customHeight="1" x14ac:dyDescent="0.2">
      <c r="A51" s="123"/>
      <c r="B51" s="128" t="s">
        <v>54</v>
      </c>
      <c r="C51" s="240" t="s">
        <v>55</v>
      </c>
      <c r="D51" s="241"/>
      <c r="E51" s="241"/>
      <c r="F51" s="135" t="s">
        <v>26</v>
      </c>
      <c r="G51" s="136"/>
      <c r="H51" s="136"/>
      <c r="I51" s="136">
        <f>'01 01 Pol'!G22</f>
        <v>0</v>
      </c>
      <c r="J51" s="132" t="str">
        <f>IF(I58=0,"",I51/I58*100)</f>
        <v/>
      </c>
    </row>
    <row r="52" spans="1:10" ht="36.75" customHeight="1" x14ac:dyDescent="0.2">
      <c r="A52" s="123"/>
      <c r="B52" s="128" t="s">
        <v>56</v>
      </c>
      <c r="C52" s="240" t="s">
        <v>57</v>
      </c>
      <c r="D52" s="241"/>
      <c r="E52" s="241"/>
      <c r="F52" s="135" t="s">
        <v>26</v>
      </c>
      <c r="G52" s="136"/>
      <c r="H52" s="136"/>
      <c r="I52" s="136">
        <f>'01 01 Pol'!G26</f>
        <v>0</v>
      </c>
      <c r="J52" s="132" t="str">
        <f>IF(I58=0,"",I52/I58*100)</f>
        <v/>
      </c>
    </row>
    <row r="53" spans="1:10" ht="36.75" customHeight="1" x14ac:dyDescent="0.2">
      <c r="A53" s="123"/>
      <c r="B53" s="128" t="s">
        <v>58</v>
      </c>
      <c r="C53" s="240" t="s">
        <v>59</v>
      </c>
      <c r="D53" s="241"/>
      <c r="E53" s="241"/>
      <c r="F53" s="135" t="s">
        <v>26</v>
      </c>
      <c r="G53" s="136"/>
      <c r="H53" s="136"/>
      <c r="I53" s="136">
        <f>'01 01 Pol'!G46</f>
        <v>0</v>
      </c>
      <c r="J53" s="132" t="str">
        <f>IF(I58=0,"",I53/I58*100)</f>
        <v/>
      </c>
    </row>
    <row r="54" spans="1:10" ht="36.75" customHeight="1" x14ac:dyDescent="0.2">
      <c r="A54" s="123"/>
      <c r="B54" s="128" t="s">
        <v>60</v>
      </c>
      <c r="C54" s="240" t="s">
        <v>61</v>
      </c>
      <c r="D54" s="241"/>
      <c r="E54" s="241"/>
      <c r="F54" s="135" t="s">
        <v>26</v>
      </c>
      <c r="G54" s="136"/>
      <c r="H54" s="136"/>
      <c r="I54" s="136">
        <f>'01 01 Pol'!G48</f>
        <v>0</v>
      </c>
      <c r="J54" s="132" t="str">
        <f>IF(I58=0,"",I54/I58*100)</f>
        <v/>
      </c>
    </row>
    <row r="55" spans="1:10" ht="36.75" customHeight="1" x14ac:dyDescent="0.2">
      <c r="A55" s="123"/>
      <c r="B55" s="128" t="s">
        <v>62</v>
      </c>
      <c r="C55" s="240" t="s">
        <v>63</v>
      </c>
      <c r="D55" s="241"/>
      <c r="E55" s="241"/>
      <c r="F55" s="135" t="s">
        <v>26</v>
      </c>
      <c r="G55" s="136"/>
      <c r="H55" s="136"/>
      <c r="I55" s="136">
        <f>'01 01 Pol'!G61</f>
        <v>0</v>
      </c>
      <c r="J55" s="132" t="str">
        <f>IF(I58=0,"",I55/I58*100)</f>
        <v/>
      </c>
    </row>
    <row r="56" spans="1:10" ht="36.75" customHeight="1" x14ac:dyDescent="0.2">
      <c r="A56" s="123"/>
      <c r="B56" s="128" t="s">
        <v>64</v>
      </c>
      <c r="C56" s="240" t="s">
        <v>65</v>
      </c>
      <c r="D56" s="241"/>
      <c r="E56" s="241"/>
      <c r="F56" s="135" t="s">
        <v>27</v>
      </c>
      <c r="G56" s="136"/>
      <c r="H56" s="136"/>
      <c r="I56" s="136">
        <f>'01 01 Pol'!G63</f>
        <v>0</v>
      </c>
      <c r="J56" s="132" t="str">
        <f>IF(I58=0,"",I56/I58*100)</f>
        <v/>
      </c>
    </row>
    <row r="57" spans="1:10" ht="36.75" customHeight="1" x14ac:dyDescent="0.2">
      <c r="A57" s="123"/>
      <c r="B57" s="128" t="s">
        <v>66</v>
      </c>
      <c r="C57" s="240" t="s">
        <v>67</v>
      </c>
      <c r="D57" s="241"/>
      <c r="E57" s="241"/>
      <c r="F57" s="135" t="s">
        <v>68</v>
      </c>
      <c r="G57" s="136"/>
      <c r="H57" s="136"/>
      <c r="I57" s="136">
        <f>'01 01 Pol'!G65</f>
        <v>0</v>
      </c>
      <c r="J57" s="132" t="str">
        <f>IF(I58=0,"",I57/I58*100)</f>
        <v/>
      </c>
    </row>
    <row r="58" spans="1:10" ht="25.5" customHeight="1" x14ac:dyDescent="0.2">
      <c r="A58" s="124"/>
      <c r="B58" s="129" t="s">
        <v>1</v>
      </c>
      <c r="C58" s="130"/>
      <c r="D58" s="131"/>
      <c r="E58" s="131"/>
      <c r="F58" s="137"/>
      <c r="G58" s="138"/>
      <c r="H58" s="138"/>
      <c r="I58" s="138">
        <f>SUM(I49:I57)</f>
        <v>0</v>
      </c>
      <c r="J58" s="133">
        <f>SUM(J49:J57)</f>
        <v>0</v>
      </c>
    </row>
    <row r="59" spans="1:10" x14ac:dyDescent="0.2">
      <c r="F59" s="87"/>
      <c r="G59" s="87"/>
      <c r="H59" s="87"/>
      <c r="I59" s="87"/>
      <c r="J59" s="134"/>
    </row>
    <row r="60" spans="1:10" x14ac:dyDescent="0.2">
      <c r="F60" s="87"/>
      <c r="G60" s="87"/>
      <c r="H60" s="87"/>
      <c r="I60" s="87"/>
      <c r="J60" s="134"/>
    </row>
    <row r="61" spans="1:10" x14ac:dyDescent="0.2">
      <c r="F61" s="87"/>
      <c r="G61" s="87"/>
      <c r="H61" s="87"/>
      <c r="I61" s="87"/>
      <c r="J6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71</v>
      </c>
    </row>
    <row r="2" spans="1:60" ht="25.15" customHeight="1" x14ac:dyDescent="0.2">
      <c r="A2" s="140" t="s">
        <v>8</v>
      </c>
      <c r="B2" s="49" t="s">
        <v>45</v>
      </c>
      <c r="C2" s="259" t="s">
        <v>42</v>
      </c>
      <c r="D2" s="260"/>
      <c r="E2" s="260"/>
      <c r="F2" s="260"/>
      <c r="G2" s="261"/>
      <c r="AG2" t="s">
        <v>72</v>
      </c>
    </row>
    <row r="3" spans="1:60" ht="25.15" customHeight="1" x14ac:dyDescent="0.2">
      <c r="A3" s="140" t="s">
        <v>9</v>
      </c>
      <c r="B3" s="49" t="s">
        <v>41</v>
      </c>
      <c r="C3" s="259" t="s">
        <v>42</v>
      </c>
      <c r="D3" s="260"/>
      <c r="E3" s="260"/>
      <c r="F3" s="260"/>
      <c r="G3" s="261"/>
      <c r="AC3" s="121" t="s">
        <v>72</v>
      </c>
      <c r="AG3" t="s">
        <v>73</v>
      </c>
    </row>
    <row r="4" spans="1:60" ht="25.15" customHeight="1" x14ac:dyDescent="0.2">
      <c r="A4" s="141" t="s">
        <v>10</v>
      </c>
      <c r="B4" s="142" t="s">
        <v>41</v>
      </c>
      <c r="C4" s="262" t="s">
        <v>42</v>
      </c>
      <c r="D4" s="263"/>
      <c r="E4" s="263"/>
      <c r="F4" s="263"/>
      <c r="G4" s="264"/>
      <c r="AG4" t="s">
        <v>74</v>
      </c>
    </row>
    <row r="5" spans="1:60" x14ac:dyDescent="0.2">
      <c r="D5" s="10"/>
    </row>
    <row r="6" spans="1:60" ht="38.25" x14ac:dyDescent="0.2">
      <c r="A6" s="144" t="s">
        <v>75</v>
      </c>
      <c r="B6" s="146" t="s">
        <v>76</v>
      </c>
      <c r="C6" s="146" t="s">
        <v>77</v>
      </c>
      <c r="D6" s="145" t="s">
        <v>78</v>
      </c>
      <c r="E6" s="144" t="s">
        <v>79</v>
      </c>
      <c r="F6" s="143" t="s">
        <v>80</v>
      </c>
      <c r="G6" s="144" t="s">
        <v>31</v>
      </c>
      <c r="H6" s="147" t="s">
        <v>32</v>
      </c>
      <c r="I6" s="147" t="s">
        <v>81</v>
      </c>
      <c r="J6" s="147" t="s">
        <v>33</v>
      </c>
      <c r="K6" s="147" t="s">
        <v>82</v>
      </c>
      <c r="L6" s="147" t="s">
        <v>83</v>
      </c>
      <c r="M6" s="147" t="s">
        <v>84</v>
      </c>
      <c r="N6" s="147" t="s">
        <v>85</v>
      </c>
      <c r="O6" s="147" t="s">
        <v>86</v>
      </c>
      <c r="P6" s="147" t="s">
        <v>87</v>
      </c>
      <c r="Q6" s="147" t="s">
        <v>88</v>
      </c>
      <c r="R6" s="147" t="s">
        <v>89</v>
      </c>
      <c r="S6" s="147" t="s">
        <v>90</v>
      </c>
      <c r="T6" s="147" t="s">
        <v>91</v>
      </c>
      <c r="U6" s="147" t="s">
        <v>92</v>
      </c>
      <c r="V6" s="147" t="s">
        <v>93</v>
      </c>
      <c r="W6" s="147" t="s">
        <v>94</v>
      </c>
      <c r="X6" s="147" t="s">
        <v>95</v>
      </c>
      <c r="Y6" s="147" t="s">
        <v>96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97</v>
      </c>
      <c r="B8" s="165" t="s">
        <v>51</v>
      </c>
      <c r="C8" s="183" t="s">
        <v>30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2"/>
      <c r="O8" s="162">
        <f>SUM(O9:O9)</f>
        <v>0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Y8" s="163"/>
      <c r="AG8" t="s">
        <v>98</v>
      </c>
    </row>
    <row r="9" spans="1:60" ht="22.5" outlineLevel="1" x14ac:dyDescent="0.2">
      <c r="A9" s="177">
        <v>1</v>
      </c>
      <c r="B9" s="178" t="s">
        <v>99</v>
      </c>
      <c r="C9" s="184" t="s">
        <v>100</v>
      </c>
      <c r="D9" s="179" t="s">
        <v>0</v>
      </c>
      <c r="E9" s="180">
        <v>7</v>
      </c>
      <c r="F9" s="181"/>
      <c r="G9" s="18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101</v>
      </c>
      <c r="T9" s="158" t="s">
        <v>102</v>
      </c>
      <c r="U9" s="158">
        <v>0</v>
      </c>
      <c r="V9" s="158">
        <f>ROUND(E9*U9,2)</f>
        <v>0</v>
      </c>
      <c r="W9" s="158"/>
      <c r="X9" s="158" t="s">
        <v>103</v>
      </c>
      <c r="Y9" s="158" t="s">
        <v>104</v>
      </c>
      <c r="Z9" s="148"/>
      <c r="AA9" s="148"/>
      <c r="AB9" s="148"/>
      <c r="AC9" s="148"/>
      <c r="AD9" s="148"/>
      <c r="AE9" s="148"/>
      <c r="AF9" s="148"/>
      <c r="AG9" s="148" t="s">
        <v>105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4" t="s">
        <v>97</v>
      </c>
      <c r="B10" s="165" t="s">
        <v>52</v>
      </c>
      <c r="C10" s="183" t="s">
        <v>53</v>
      </c>
      <c r="D10" s="166"/>
      <c r="E10" s="167"/>
      <c r="F10" s="168"/>
      <c r="G10" s="169">
        <f>SUMIF(AG11:AG21,"&lt;&gt;NOR",G11:G21)</f>
        <v>0</v>
      </c>
      <c r="H10" s="163"/>
      <c r="I10" s="163">
        <f>SUM(I11:I21)</f>
        <v>0</v>
      </c>
      <c r="J10" s="163"/>
      <c r="K10" s="163">
        <f>SUM(K11:K21)</f>
        <v>0</v>
      </c>
      <c r="L10" s="163"/>
      <c r="M10" s="163">
        <f>SUM(M11:M21)</f>
        <v>0</v>
      </c>
      <c r="N10" s="162"/>
      <c r="O10" s="162">
        <f>SUM(O11:O21)</f>
        <v>0</v>
      </c>
      <c r="P10" s="162"/>
      <c r="Q10" s="162">
        <f>SUM(Q11:Q21)</f>
        <v>119.27</v>
      </c>
      <c r="R10" s="163"/>
      <c r="S10" s="163"/>
      <c r="T10" s="163"/>
      <c r="U10" s="163"/>
      <c r="V10" s="163">
        <f>SUM(V11:V21)</f>
        <v>46.72</v>
      </c>
      <c r="W10" s="163"/>
      <c r="X10" s="163"/>
      <c r="Y10" s="163"/>
      <c r="AG10" t="s">
        <v>98</v>
      </c>
    </row>
    <row r="11" spans="1:60" outlineLevel="1" x14ac:dyDescent="0.2">
      <c r="A11" s="177">
        <v>2</v>
      </c>
      <c r="B11" s="178" t="s">
        <v>106</v>
      </c>
      <c r="C11" s="184" t="s">
        <v>107</v>
      </c>
      <c r="D11" s="179" t="s">
        <v>108</v>
      </c>
      <c r="E11" s="180">
        <v>190</v>
      </c>
      <c r="F11" s="181"/>
      <c r="G11" s="182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0.13800000000000001</v>
      </c>
      <c r="Q11" s="157">
        <f>ROUND(E11*P11,2)</f>
        <v>26.22</v>
      </c>
      <c r="R11" s="158"/>
      <c r="S11" s="158" t="s">
        <v>109</v>
      </c>
      <c r="T11" s="158" t="s">
        <v>109</v>
      </c>
      <c r="U11" s="158">
        <v>0.16</v>
      </c>
      <c r="V11" s="158">
        <f>ROUND(E11*U11,2)</f>
        <v>30.4</v>
      </c>
      <c r="W11" s="158"/>
      <c r="X11" s="158" t="s">
        <v>103</v>
      </c>
      <c r="Y11" s="158" t="s">
        <v>104</v>
      </c>
      <c r="Z11" s="148"/>
      <c r="AA11" s="148"/>
      <c r="AB11" s="148"/>
      <c r="AC11" s="148"/>
      <c r="AD11" s="148"/>
      <c r="AE11" s="148"/>
      <c r="AF11" s="148"/>
      <c r="AG11" s="148" t="s">
        <v>110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7">
        <v>3</v>
      </c>
      <c r="B12" s="178" t="s">
        <v>111</v>
      </c>
      <c r="C12" s="184" t="s">
        <v>112</v>
      </c>
      <c r="D12" s="179" t="s">
        <v>108</v>
      </c>
      <c r="E12" s="180">
        <v>190</v>
      </c>
      <c r="F12" s="181"/>
      <c r="G12" s="18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0.44</v>
      </c>
      <c r="Q12" s="157">
        <f>ROUND(E12*P12,2)</f>
        <v>83.6</v>
      </c>
      <c r="R12" s="158"/>
      <c r="S12" s="158" t="s">
        <v>109</v>
      </c>
      <c r="T12" s="158" t="s">
        <v>109</v>
      </c>
      <c r="U12" s="158">
        <v>4.8000000000000001E-2</v>
      </c>
      <c r="V12" s="158">
        <f>ROUND(E12*U12,2)</f>
        <v>9.1199999999999992</v>
      </c>
      <c r="W12" s="158"/>
      <c r="X12" s="158" t="s">
        <v>103</v>
      </c>
      <c r="Y12" s="158" t="s">
        <v>104</v>
      </c>
      <c r="Z12" s="148"/>
      <c r="AA12" s="148"/>
      <c r="AB12" s="148"/>
      <c r="AC12" s="148"/>
      <c r="AD12" s="148"/>
      <c r="AE12" s="148"/>
      <c r="AF12" s="148"/>
      <c r="AG12" s="148" t="s">
        <v>110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7">
        <v>4</v>
      </c>
      <c r="B13" s="178" t="s">
        <v>113</v>
      </c>
      <c r="C13" s="184" t="s">
        <v>114</v>
      </c>
      <c r="D13" s="179" t="s">
        <v>115</v>
      </c>
      <c r="E13" s="180">
        <v>35</v>
      </c>
      <c r="F13" s="181"/>
      <c r="G13" s="182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0.27</v>
      </c>
      <c r="Q13" s="157">
        <f>ROUND(E13*P13,2)</f>
        <v>9.4499999999999993</v>
      </c>
      <c r="R13" s="158"/>
      <c r="S13" s="158" t="s">
        <v>109</v>
      </c>
      <c r="T13" s="158" t="s">
        <v>109</v>
      </c>
      <c r="U13" s="158">
        <v>0.123</v>
      </c>
      <c r="V13" s="158">
        <f>ROUND(E13*U13,2)</f>
        <v>4.3099999999999996</v>
      </c>
      <c r="W13" s="158"/>
      <c r="X13" s="158" t="s">
        <v>103</v>
      </c>
      <c r="Y13" s="158" t="s">
        <v>104</v>
      </c>
      <c r="Z13" s="148"/>
      <c r="AA13" s="148"/>
      <c r="AB13" s="148"/>
      <c r="AC13" s="148"/>
      <c r="AD13" s="148"/>
      <c r="AE13" s="148"/>
      <c r="AF13" s="148"/>
      <c r="AG13" s="148" t="s">
        <v>110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1">
        <v>5</v>
      </c>
      <c r="B14" s="172" t="s">
        <v>116</v>
      </c>
      <c r="C14" s="185" t="s">
        <v>117</v>
      </c>
      <c r="D14" s="173" t="s">
        <v>118</v>
      </c>
      <c r="E14" s="174">
        <v>0.6</v>
      </c>
      <c r="F14" s="175"/>
      <c r="G14" s="176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109</v>
      </c>
      <c r="T14" s="158" t="s">
        <v>109</v>
      </c>
      <c r="U14" s="158">
        <v>3.5329999999999999</v>
      </c>
      <c r="V14" s="158">
        <f>ROUND(E14*U14,2)</f>
        <v>2.12</v>
      </c>
      <c r="W14" s="158"/>
      <c r="X14" s="158" t="s">
        <v>103</v>
      </c>
      <c r="Y14" s="158" t="s">
        <v>104</v>
      </c>
      <c r="Z14" s="148"/>
      <c r="AA14" s="148"/>
      <c r="AB14" s="148"/>
      <c r="AC14" s="148"/>
      <c r="AD14" s="148"/>
      <c r="AE14" s="148"/>
      <c r="AF14" s="148"/>
      <c r="AG14" s="148" t="s">
        <v>110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6" t="s">
        <v>119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120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6" t="s">
        <v>121</v>
      </c>
      <c r="D16" s="160"/>
      <c r="E16" s="161">
        <v>0.3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120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6" t="s">
        <v>122</v>
      </c>
      <c r="D17" s="160"/>
      <c r="E17" s="161">
        <v>0.3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120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7">
        <v>6</v>
      </c>
      <c r="B18" s="178" t="s">
        <v>123</v>
      </c>
      <c r="C18" s="184" t="s">
        <v>124</v>
      </c>
      <c r="D18" s="179" t="s">
        <v>118</v>
      </c>
      <c r="E18" s="180">
        <v>0.6</v>
      </c>
      <c r="F18" s="181"/>
      <c r="G18" s="182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109</v>
      </c>
      <c r="T18" s="158" t="s">
        <v>109</v>
      </c>
      <c r="U18" s="158">
        <v>0.66800000000000004</v>
      </c>
      <c r="V18" s="158">
        <f>ROUND(E18*U18,2)</f>
        <v>0.4</v>
      </c>
      <c r="W18" s="158"/>
      <c r="X18" s="158" t="s">
        <v>103</v>
      </c>
      <c r="Y18" s="158" t="s">
        <v>104</v>
      </c>
      <c r="Z18" s="148"/>
      <c r="AA18" s="148"/>
      <c r="AB18" s="148"/>
      <c r="AC18" s="148"/>
      <c r="AD18" s="148"/>
      <c r="AE18" s="148"/>
      <c r="AF18" s="148"/>
      <c r="AG18" s="148" t="s">
        <v>110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7">
        <v>7</v>
      </c>
      <c r="B19" s="178" t="s">
        <v>125</v>
      </c>
      <c r="C19" s="184" t="s">
        <v>126</v>
      </c>
      <c r="D19" s="179" t="s">
        <v>118</v>
      </c>
      <c r="E19" s="180">
        <v>0.6</v>
      </c>
      <c r="F19" s="181"/>
      <c r="G19" s="18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109</v>
      </c>
      <c r="T19" s="158" t="s">
        <v>109</v>
      </c>
      <c r="U19" s="158">
        <v>0.59099999999999997</v>
      </c>
      <c r="V19" s="158">
        <f>ROUND(E19*U19,2)</f>
        <v>0.35</v>
      </c>
      <c r="W19" s="158"/>
      <c r="X19" s="158" t="s">
        <v>103</v>
      </c>
      <c r="Y19" s="158" t="s">
        <v>104</v>
      </c>
      <c r="Z19" s="148"/>
      <c r="AA19" s="148"/>
      <c r="AB19" s="148"/>
      <c r="AC19" s="148"/>
      <c r="AD19" s="148"/>
      <c r="AE19" s="148"/>
      <c r="AF19" s="148"/>
      <c r="AG19" s="148" t="s">
        <v>110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1">
        <v>8</v>
      </c>
      <c r="B20" s="172" t="s">
        <v>127</v>
      </c>
      <c r="C20" s="185" t="s">
        <v>128</v>
      </c>
      <c r="D20" s="173" t="s">
        <v>108</v>
      </c>
      <c r="E20" s="174">
        <v>3</v>
      </c>
      <c r="F20" s="175"/>
      <c r="G20" s="176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109</v>
      </c>
      <c r="T20" s="158" t="s">
        <v>109</v>
      </c>
      <c r="U20" s="158">
        <v>8.0000000000000002E-3</v>
      </c>
      <c r="V20" s="158">
        <f>ROUND(E20*U20,2)</f>
        <v>0.02</v>
      </c>
      <c r="W20" s="158"/>
      <c r="X20" s="158" t="s">
        <v>103</v>
      </c>
      <c r="Y20" s="158" t="s">
        <v>104</v>
      </c>
      <c r="Z20" s="148"/>
      <c r="AA20" s="148"/>
      <c r="AB20" s="148"/>
      <c r="AC20" s="148"/>
      <c r="AD20" s="148"/>
      <c r="AE20" s="148"/>
      <c r="AF20" s="148"/>
      <c r="AG20" s="148" t="s">
        <v>110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6" t="s">
        <v>129</v>
      </c>
      <c r="D21" s="160"/>
      <c r="E21" s="161">
        <v>3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120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4" t="s">
        <v>97</v>
      </c>
      <c r="B22" s="165" t="s">
        <v>54</v>
      </c>
      <c r="C22" s="183" t="s">
        <v>55</v>
      </c>
      <c r="D22" s="166"/>
      <c r="E22" s="167"/>
      <c r="F22" s="168"/>
      <c r="G22" s="169">
        <f>SUMIF(AG23:AG25,"&lt;&gt;NOR",G23:G25)</f>
        <v>0</v>
      </c>
      <c r="H22" s="163"/>
      <c r="I22" s="163">
        <f>SUM(I23:I25)</f>
        <v>0</v>
      </c>
      <c r="J22" s="163"/>
      <c r="K22" s="163">
        <f>SUM(K23:K25)</f>
        <v>0</v>
      </c>
      <c r="L22" s="163"/>
      <c r="M22" s="163">
        <f>SUM(M23:M25)</f>
        <v>0</v>
      </c>
      <c r="N22" s="162"/>
      <c r="O22" s="162">
        <f>SUM(O23:O25)</f>
        <v>32.29</v>
      </c>
      <c r="P22" s="162"/>
      <c r="Q22" s="162">
        <f>SUM(Q23:Q25)</f>
        <v>0</v>
      </c>
      <c r="R22" s="163"/>
      <c r="S22" s="163"/>
      <c r="T22" s="163"/>
      <c r="U22" s="163"/>
      <c r="V22" s="163">
        <f>SUM(V23:V25)</f>
        <v>58.94</v>
      </c>
      <c r="W22" s="163"/>
      <c r="X22" s="163"/>
      <c r="Y22" s="163"/>
      <c r="AG22" t="s">
        <v>98</v>
      </c>
    </row>
    <row r="23" spans="1:60" outlineLevel="1" x14ac:dyDescent="0.2">
      <c r="A23" s="177">
        <v>9</v>
      </c>
      <c r="B23" s="178" t="s">
        <v>130</v>
      </c>
      <c r="C23" s="184" t="s">
        <v>131</v>
      </c>
      <c r="D23" s="179" t="s">
        <v>108</v>
      </c>
      <c r="E23" s="180">
        <v>190</v>
      </c>
      <c r="F23" s="181"/>
      <c r="G23" s="182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109</v>
      </c>
      <c r="T23" s="158" t="s">
        <v>109</v>
      </c>
      <c r="U23" s="158">
        <v>5.0000000000000001E-3</v>
      </c>
      <c r="V23" s="158">
        <f>ROUND(E23*U23,2)</f>
        <v>0.95</v>
      </c>
      <c r="W23" s="158"/>
      <c r="X23" s="158" t="s">
        <v>103</v>
      </c>
      <c r="Y23" s="158" t="s">
        <v>104</v>
      </c>
      <c r="Z23" s="148"/>
      <c r="AA23" s="148"/>
      <c r="AB23" s="148"/>
      <c r="AC23" s="148"/>
      <c r="AD23" s="148"/>
      <c r="AE23" s="148"/>
      <c r="AF23" s="148"/>
      <c r="AG23" s="148" t="s">
        <v>110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7">
        <v>10</v>
      </c>
      <c r="B24" s="178" t="s">
        <v>132</v>
      </c>
      <c r="C24" s="184" t="s">
        <v>133</v>
      </c>
      <c r="D24" s="179" t="s">
        <v>115</v>
      </c>
      <c r="E24" s="180">
        <v>50</v>
      </c>
      <c r="F24" s="181"/>
      <c r="G24" s="182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0.43619000000000002</v>
      </c>
      <c r="O24" s="157">
        <f>ROUND(E24*N24,2)</f>
        <v>21.81</v>
      </c>
      <c r="P24" s="157">
        <v>0</v>
      </c>
      <c r="Q24" s="157">
        <f>ROUND(E24*P24,2)</f>
        <v>0</v>
      </c>
      <c r="R24" s="158"/>
      <c r="S24" s="158" t="s">
        <v>109</v>
      </c>
      <c r="T24" s="158" t="s">
        <v>109</v>
      </c>
      <c r="U24" s="158">
        <v>0.78358000000000005</v>
      </c>
      <c r="V24" s="158">
        <f>ROUND(E24*U24,2)</f>
        <v>39.18</v>
      </c>
      <c r="W24" s="158"/>
      <c r="X24" s="158" t="s">
        <v>134</v>
      </c>
      <c r="Y24" s="158" t="s">
        <v>104</v>
      </c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7">
        <v>11</v>
      </c>
      <c r="B25" s="178" t="s">
        <v>136</v>
      </c>
      <c r="C25" s="184" t="s">
        <v>137</v>
      </c>
      <c r="D25" s="179" t="s">
        <v>115</v>
      </c>
      <c r="E25" s="180">
        <v>24</v>
      </c>
      <c r="F25" s="181"/>
      <c r="G25" s="182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0.43651000000000001</v>
      </c>
      <c r="O25" s="157">
        <f>ROUND(E25*N25,2)</f>
        <v>10.48</v>
      </c>
      <c r="P25" s="157">
        <v>0</v>
      </c>
      <c r="Q25" s="157">
        <f>ROUND(E25*P25,2)</f>
        <v>0</v>
      </c>
      <c r="R25" s="158"/>
      <c r="S25" s="158" t="s">
        <v>101</v>
      </c>
      <c r="T25" s="158" t="s">
        <v>102</v>
      </c>
      <c r="U25" s="158">
        <v>0.78386</v>
      </c>
      <c r="V25" s="158">
        <f>ROUND(E25*U25,2)</f>
        <v>18.809999999999999</v>
      </c>
      <c r="W25" s="158"/>
      <c r="X25" s="158" t="s">
        <v>134</v>
      </c>
      <c r="Y25" s="158" t="s">
        <v>104</v>
      </c>
      <c r="Z25" s="148"/>
      <c r="AA25" s="148"/>
      <c r="AB25" s="148"/>
      <c r="AC25" s="148"/>
      <c r="AD25" s="148"/>
      <c r="AE25" s="148"/>
      <c r="AF25" s="148"/>
      <c r="AG25" s="148" t="s">
        <v>135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4" t="s">
        <v>97</v>
      </c>
      <c r="B26" s="165" t="s">
        <v>56</v>
      </c>
      <c r="C26" s="183" t="s">
        <v>57</v>
      </c>
      <c r="D26" s="166"/>
      <c r="E26" s="167"/>
      <c r="F26" s="168"/>
      <c r="G26" s="169">
        <f>SUMIF(AG27:AG45,"&lt;&gt;NOR",G27:G45)</f>
        <v>0</v>
      </c>
      <c r="H26" s="163"/>
      <c r="I26" s="163">
        <f>SUM(I27:I45)</f>
        <v>0</v>
      </c>
      <c r="J26" s="163"/>
      <c r="K26" s="163">
        <f>SUM(K27:K45)</f>
        <v>0</v>
      </c>
      <c r="L26" s="163"/>
      <c r="M26" s="163">
        <f>SUM(M27:M45)</f>
        <v>0</v>
      </c>
      <c r="N26" s="162"/>
      <c r="O26" s="162">
        <f>SUM(O27:O45)</f>
        <v>119.49</v>
      </c>
      <c r="P26" s="162"/>
      <c r="Q26" s="162">
        <f>SUM(Q27:Q45)</f>
        <v>0</v>
      </c>
      <c r="R26" s="163"/>
      <c r="S26" s="163"/>
      <c r="T26" s="163"/>
      <c r="U26" s="163"/>
      <c r="V26" s="163">
        <f>SUM(V27:V45)</f>
        <v>106.85</v>
      </c>
      <c r="W26" s="163"/>
      <c r="X26" s="163"/>
      <c r="Y26" s="163"/>
      <c r="AG26" t="s">
        <v>98</v>
      </c>
    </row>
    <row r="27" spans="1:60" outlineLevel="1" x14ac:dyDescent="0.2">
      <c r="A27" s="177">
        <v>12</v>
      </c>
      <c r="B27" s="178" t="s">
        <v>138</v>
      </c>
      <c r="C27" s="184" t="s">
        <v>139</v>
      </c>
      <c r="D27" s="179" t="s">
        <v>108</v>
      </c>
      <c r="E27" s="180">
        <v>190</v>
      </c>
      <c r="F27" s="181"/>
      <c r="G27" s="182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8.0960000000000004E-2</v>
      </c>
      <c r="O27" s="157">
        <f>ROUND(E27*N27,2)</f>
        <v>15.38</v>
      </c>
      <c r="P27" s="157">
        <v>0</v>
      </c>
      <c r="Q27" s="157">
        <f>ROUND(E27*P27,2)</f>
        <v>0</v>
      </c>
      <c r="R27" s="158"/>
      <c r="S27" s="158" t="s">
        <v>109</v>
      </c>
      <c r="T27" s="158" t="s">
        <v>109</v>
      </c>
      <c r="U27" s="158">
        <v>2.3E-2</v>
      </c>
      <c r="V27" s="158">
        <f>ROUND(E27*U27,2)</f>
        <v>4.37</v>
      </c>
      <c r="W27" s="158"/>
      <c r="X27" s="158" t="s">
        <v>103</v>
      </c>
      <c r="Y27" s="158" t="s">
        <v>104</v>
      </c>
      <c r="Z27" s="148"/>
      <c r="AA27" s="148"/>
      <c r="AB27" s="148"/>
      <c r="AC27" s="148"/>
      <c r="AD27" s="148"/>
      <c r="AE27" s="148"/>
      <c r="AF27" s="148"/>
      <c r="AG27" s="148" t="s">
        <v>110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7">
        <v>13</v>
      </c>
      <c r="B28" s="178" t="s">
        <v>140</v>
      </c>
      <c r="C28" s="184" t="s">
        <v>141</v>
      </c>
      <c r="D28" s="179" t="s">
        <v>108</v>
      </c>
      <c r="E28" s="180">
        <v>190</v>
      </c>
      <c r="F28" s="181"/>
      <c r="G28" s="18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0.34499999999999997</v>
      </c>
      <c r="O28" s="157">
        <f>ROUND(E28*N28,2)</f>
        <v>65.55</v>
      </c>
      <c r="P28" s="157">
        <v>0</v>
      </c>
      <c r="Q28" s="157">
        <f>ROUND(E28*P28,2)</f>
        <v>0</v>
      </c>
      <c r="R28" s="158"/>
      <c r="S28" s="158" t="s">
        <v>109</v>
      </c>
      <c r="T28" s="158" t="s">
        <v>109</v>
      </c>
      <c r="U28" s="158">
        <v>2.5999999999999999E-2</v>
      </c>
      <c r="V28" s="158">
        <f>ROUND(E28*U28,2)</f>
        <v>4.9400000000000004</v>
      </c>
      <c r="W28" s="158"/>
      <c r="X28" s="158" t="s">
        <v>103</v>
      </c>
      <c r="Y28" s="158" t="s">
        <v>104</v>
      </c>
      <c r="Z28" s="148"/>
      <c r="AA28" s="148"/>
      <c r="AB28" s="148"/>
      <c r="AC28" s="148"/>
      <c r="AD28" s="148"/>
      <c r="AE28" s="148"/>
      <c r="AF28" s="148"/>
      <c r="AG28" s="148" t="s">
        <v>110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1">
        <v>14</v>
      </c>
      <c r="B29" s="172" t="s">
        <v>142</v>
      </c>
      <c r="C29" s="185" t="s">
        <v>143</v>
      </c>
      <c r="D29" s="173" t="s">
        <v>115</v>
      </c>
      <c r="E29" s="174">
        <v>59</v>
      </c>
      <c r="F29" s="175"/>
      <c r="G29" s="176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3.3E-4</v>
      </c>
      <c r="O29" s="157">
        <f>ROUND(E29*N29,2)</f>
        <v>0.02</v>
      </c>
      <c r="P29" s="157">
        <v>0</v>
      </c>
      <c r="Q29" s="157">
        <f>ROUND(E29*P29,2)</f>
        <v>0</v>
      </c>
      <c r="R29" s="158"/>
      <c r="S29" s="158" t="s">
        <v>109</v>
      </c>
      <c r="T29" s="158" t="s">
        <v>109</v>
      </c>
      <c r="U29" s="158">
        <v>0.41</v>
      </c>
      <c r="V29" s="158">
        <f>ROUND(E29*U29,2)</f>
        <v>24.19</v>
      </c>
      <c r="W29" s="158"/>
      <c r="X29" s="158" t="s">
        <v>103</v>
      </c>
      <c r="Y29" s="158" t="s">
        <v>104</v>
      </c>
      <c r="Z29" s="148"/>
      <c r="AA29" s="148"/>
      <c r="AB29" s="148"/>
      <c r="AC29" s="148"/>
      <c r="AD29" s="148"/>
      <c r="AE29" s="148"/>
      <c r="AF29" s="148"/>
      <c r="AG29" s="148" t="s">
        <v>110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6" t="s">
        <v>144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120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6" t="s">
        <v>145</v>
      </c>
      <c r="D31" s="160"/>
      <c r="E31" s="161">
        <v>35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120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6" t="s">
        <v>146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120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6" t="s">
        <v>147</v>
      </c>
      <c r="D33" s="160"/>
      <c r="E33" s="161">
        <v>24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120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7">
        <v>15</v>
      </c>
      <c r="B34" s="178" t="s">
        <v>148</v>
      </c>
      <c r="C34" s="184" t="s">
        <v>149</v>
      </c>
      <c r="D34" s="179" t="s">
        <v>108</v>
      </c>
      <c r="E34" s="180">
        <v>190</v>
      </c>
      <c r="F34" s="181"/>
      <c r="G34" s="182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7.1999999999999995E-2</v>
      </c>
      <c r="O34" s="157">
        <f>ROUND(E34*N34,2)</f>
        <v>13.68</v>
      </c>
      <c r="P34" s="157">
        <v>0</v>
      </c>
      <c r="Q34" s="157">
        <f>ROUND(E34*P34,2)</f>
        <v>0</v>
      </c>
      <c r="R34" s="158"/>
      <c r="S34" s="158" t="s">
        <v>109</v>
      </c>
      <c r="T34" s="158" t="s">
        <v>109</v>
      </c>
      <c r="U34" s="158">
        <v>0.375</v>
      </c>
      <c r="V34" s="158">
        <f>ROUND(E34*U34,2)</f>
        <v>71.25</v>
      </c>
      <c r="W34" s="158"/>
      <c r="X34" s="158" t="s">
        <v>103</v>
      </c>
      <c r="Y34" s="158" t="s">
        <v>104</v>
      </c>
      <c r="Z34" s="148"/>
      <c r="AA34" s="148"/>
      <c r="AB34" s="148"/>
      <c r="AC34" s="148"/>
      <c r="AD34" s="148"/>
      <c r="AE34" s="148"/>
      <c r="AF34" s="148"/>
      <c r="AG34" s="148" t="s">
        <v>110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16</v>
      </c>
      <c r="B35" s="172" t="s">
        <v>150</v>
      </c>
      <c r="C35" s="185" t="s">
        <v>151</v>
      </c>
      <c r="D35" s="173" t="s">
        <v>108</v>
      </c>
      <c r="E35" s="174">
        <v>5.4</v>
      </c>
      <c r="F35" s="175"/>
      <c r="G35" s="176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0.22506999999999999</v>
      </c>
      <c r="O35" s="157">
        <f>ROUND(E35*N35,2)</f>
        <v>1.22</v>
      </c>
      <c r="P35" s="157">
        <v>0</v>
      </c>
      <c r="Q35" s="157">
        <f>ROUND(E35*P35,2)</f>
        <v>0</v>
      </c>
      <c r="R35" s="158"/>
      <c r="S35" s="158" t="s">
        <v>109</v>
      </c>
      <c r="T35" s="158" t="s">
        <v>109</v>
      </c>
      <c r="U35" s="158">
        <v>0.38800000000000001</v>
      </c>
      <c r="V35" s="158">
        <f>ROUND(E35*U35,2)</f>
        <v>2.1</v>
      </c>
      <c r="W35" s="158"/>
      <c r="X35" s="158" t="s">
        <v>103</v>
      </c>
      <c r="Y35" s="158" t="s">
        <v>104</v>
      </c>
      <c r="Z35" s="148"/>
      <c r="AA35" s="148"/>
      <c r="AB35" s="148"/>
      <c r="AC35" s="148"/>
      <c r="AD35" s="148"/>
      <c r="AE35" s="148"/>
      <c r="AF35" s="148"/>
      <c r="AG35" s="148" t="s">
        <v>110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6" t="s">
        <v>146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120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6" t="s">
        <v>152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120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6" t="s">
        <v>153</v>
      </c>
      <c r="D38" s="160"/>
      <c r="E38" s="161">
        <v>3.6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120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6" t="s">
        <v>154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120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6" t="s">
        <v>155</v>
      </c>
      <c r="D40" s="160"/>
      <c r="E40" s="161">
        <v>1.8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120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17</v>
      </c>
      <c r="B41" s="172" t="s">
        <v>156</v>
      </c>
      <c r="C41" s="185" t="s">
        <v>157</v>
      </c>
      <c r="D41" s="173" t="s">
        <v>108</v>
      </c>
      <c r="E41" s="174">
        <v>214.94</v>
      </c>
      <c r="F41" s="175"/>
      <c r="G41" s="176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0.11</v>
      </c>
      <c r="O41" s="157">
        <f>ROUND(E41*N41,2)</f>
        <v>23.64</v>
      </c>
      <c r="P41" s="157">
        <v>0</v>
      </c>
      <c r="Q41" s="157">
        <f>ROUND(E41*P41,2)</f>
        <v>0</v>
      </c>
      <c r="R41" s="158" t="s">
        <v>158</v>
      </c>
      <c r="S41" s="158" t="s">
        <v>109</v>
      </c>
      <c r="T41" s="158" t="s">
        <v>109</v>
      </c>
      <c r="U41" s="158">
        <v>0</v>
      </c>
      <c r="V41" s="158">
        <f>ROUND(E41*U41,2)</f>
        <v>0</v>
      </c>
      <c r="W41" s="158"/>
      <c r="X41" s="158" t="s">
        <v>159</v>
      </c>
      <c r="Y41" s="158" t="s">
        <v>104</v>
      </c>
      <c r="Z41" s="148"/>
      <c r="AA41" s="148"/>
      <c r="AB41" s="148"/>
      <c r="AC41" s="148"/>
      <c r="AD41" s="148"/>
      <c r="AE41" s="148"/>
      <c r="AF41" s="148"/>
      <c r="AG41" s="148" t="s">
        <v>160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6" t="s">
        <v>144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120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6" t="s">
        <v>161</v>
      </c>
      <c r="D43" s="160"/>
      <c r="E43" s="161">
        <v>209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120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6" t="s">
        <v>146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120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6" t="s">
        <v>162</v>
      </c>
      <c r="D45" s="160"/>
      <c r="E45" s="161">
        <v>5.94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120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4" t="s">
        <v>97</v>
      </c>
      <c r="B46" s="165" t="s">
        <v>58</v>
      </c>
      <c r="C46" s="183" t="s">
        <v>59</v>
      </c>
      <c r="D46" s="166"/>
      <c r="E46" s="167"/>
      <c r="F46" s="168"/>
      <c r="G46" s="169">
        <f>SUMIF(AG47:AG47,"&lt;&gt;NOR",G47:G47)</f>
        <v>0</v>
      </c>
      <c r="H46" s="163"/>
      <c r="I46" s="163">
        <f>SUM(I47:I47)</f>
        <v>0</v>
      </c>
      <c r="J46" s="163"/>
      <c r="K46" s="163">
        <f>SUM(K47:K47)</f>
        <v>0</v>
      </c>
      <c r="L46" s="163"/>
      <c r="M46" s="163">
        <f>SUM(M47:M47)</f>
        <v>0</v>
      </c>
      <c r="N46" s="162"/>
      <c r="O46" s="162">
        <f>SUM(O47:O47)</f>
        <v>4.37</v>
      </c>
      <c r="P46" s="162"/>
      <c r="Q46" s="162">
        <f>SUM(Q47:Q47)</f>
        <v>0</v>
      </c>
      <c r="R46" s="163"/>
      <c r="S46" s="163"/>
      <c r="T46" s="163"/>
      <c r="U46" s="163"/>
      <c r="V46" s="163">
        <f>SUM(V47:V47)</f>
        <v>4.9000000000000004</v>
      </c>
      <c r="W46" s="163"/>
      <c r="X46" s="163"/>
      <c r="Y46" s="163"/>
      <c r="AG46" t="s">
        <v>98</v>
      </c>
    </row>
    <row r="47" spans="1:60" ht="22.5" outlineLevel="1" x14ac:dyDescent="0.2">
      <c r="A47" s="177">
        <v>18</v>
      </c>
      <c r="B47" s="178" t="s">
        <v>163</v>
      </c>
      <c r="C47" s="184" t="s">
        <v>164</v>
      </c>
      <c r="D47" s="179" t="s">
        <v>115</v>
      </c>
      <c r="E47" s="180">
        <v>35</v>
      </c>
      <c r="F47" s="181"/>
      <c r="G47" s="182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0.12472</v>
      </c>
      <c r="O47" s="157">
        <f>ROUND(E47*N47,2)</f>
        <v>4.37</v>
      </c>
      <c r="P47" s="157">
        <v>0</v>
      </c>
      <c r="Q47" s="157">
        <f>ROUND(E47*P47,2)</f>
        <v>0</v>
      </c>
      <c r="R47" s="158"/>
      <c r="S47" s="158" t="s">
        <v>109</v>
      </c>
      <c r="T47" s="158" t="s">
        <v>109</v>
      </c>
      <c r="U47" s="158">
        <v>0.14000000000000001</v>
      </c>
      <c r="V47" s="158">
        <f>ROUND(E47*U47,2)</f>
        <v>4.9000000000000004</v>
      </c>
      <c r="W47" s="158"/>
      <c r="X47" s="158" t="s">
        <v>103</v>
      </c>
      <c r="Y47" s="158" t="s">
        <v>104</v>
      </c>
      <c r="Z47" s="148"/>
      <c r="AA47" s="148"/>
      <c r="AB47" s="148"/>
      <c r="AC47" s="148"/>
      <c r="AD47" s="148"/>
      <c r="AE47" s="148"/>
      <c r="AF47" s="148"/>
      <c r="AG47" s="148" t="s">
        <v>110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4" t="s">
        <v>97</v>
      </c>
      <c r="B48" s="165" t="s">
        <v>60</v>
      </c>
      <c r="C48" s="183" t="s">
        <v>61</v>
      </c>
      <c r="D48" s="166"/>
      <c r="E48" s="167"/>
      <c r="F48" s="168"/>
      <c r="G48" s="169">
        <f>SUMIF(AG49:AG60,"&lt;&gt;NOR",G49:G60)</f>
        <v>0</v>
      </c>
      <c r="H48" s="163"/>
      <c r="I48" s="163">
        <f>SUM(I49:I60)</f>
        <v>0</v>
      </c>
      <c r="J48" s="163"/>
      <c r="K48" s="163">
        <f>SUM(K49:K60)</f>
        <v>0</v>
      </c>
      <c r="L48" s="163"/>
      <c r="M48" s="163">
        <f>SUM(M49:M60)</f>
        <v>0</v>
      </c>
      <c r="N48" s="162"/>
      <c r="O48" s="162">
        <f>SUM(O49:O60)</f>
        <v>0</v>
      </c>
      <c r="P48" s="162"/>
      <c r="Q48" s="162">
        <f>SUM(Q49:Q60)</f>
        <v>0.65999999999999992</v>
      </c>
      <c r="R48" s="163"/>
      <c r="S48" s="163"/>
      <c r="T48" s="163"/>
      <c r="U48" s="163"/>
      <c r="V48" s="163">
        <f>SUM(V49:V60)</f>
        <v>4.4800000000000004</v>
      </c>
      <c r="W48" s="163"/>
      <c r="X48" s="163"/>
      <c r="Y48" s="163"/>
      <c r="AG48" t="s">
        <v>98</v>
      </c>
    </row>
    <row r="49" spans="1:60" outlineLevel="1" x14ac:dyDescent="0.2">
      <c r="A49" s="171">
        <v>19</v>
      </c>
      <c r="B49" s="172" t="s">
        <v>165</v>
      </c>
      <c r="C49" s="185" t="s">
        <v>166</v>
      </c>
      <c r="D49" s="173" t="s">
        <v>108</v>
      </c>
      <c r="E49" s="174">
        <v>5.4</v>
      </c>
      <c r="F49" s="175"/>
      <c r="G49" s="176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1.26E-2</v>
      </c>
      <c r="Q49" s="157">
        <f>ROUND(E49*P49,2)</f>
        <v>7.0000000000000007E-2</v>
      </c>
      <c r="R49" s="158"/>
      <c r="S49" s="158" t="s">
        <v>109</v>
      </c>
      <c r="T49" s="158" t="s">
        <v>109</v>
      </c>
      <c r="U49" s="158">
        <v>0.33</v>
      </c>
      <c r="V49" s="158">
        <f>ROUND(E49*U49,2)</f>
        <v>1.78</v>
      </c>
      <c r="W49" s="158"/>
      <c r="X49" s="158" t="s">
        <v>103</v>
      </c>
      <c r="Y49" s="158" t="s">
        <v>104</v>
      </c>
      <c r="Z49" s="148"/>
      <c r="AA49" s="148"/>
      <c r="AB49" s="148"/>
      <c r="AC49" s="148"/>
      <c r="AD49" s="148"/>
      <c r="AE49" s="148"/>
      <c r="AF49" s="148"/>
      <c r="AG49" s="148" t="s">
        <v>110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6" t="s">
        <v>146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120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6" t="s">
        <v>152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120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6" t="s">
        <v>153</v>
      </c>
      <c r="D52" s="160"/>
      <c r="E52" s="161">
        <v>3.6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120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6" t="s">
        <v>154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120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6" t="s">
        <v>155</v>
      </c>
      <c r="D54" s="160"/>
      <c r="E54" s="161">
        <v>1.8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120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1">
        <v>20</v>
      </c>
      <c r="B55" s="172" t="s">
        <v>167</v>
      </c>
      <c r="C55" s="185" t="s">
        <v>168</v>
      </c>
      <c r="D55" s="173" t="s">
        <v>108</v>
      </c>
      <c r="E55" s="174">
        <v>5.4</v>
      </c>
      <c r="F55" s="175"/>
      <c r="G55" s="176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0.11</v>
      </c>
      <c r="Q55" s="157">
        <f>ROUND(E55*P55,2)</f>
        <v>0.59</v>
      </c>
      <c r="R55" s="158"/>
      <c r="S55" s="158" t="s">
        <v>109</v>
      </c>
      <c r="T55" s="158" t="s">
        <v>109</v>
      </c>
      <c r="U55" s="158">
        <v>0.5</v>
      </c>
      <c r="V55" s="158">
        <f>ROUND(E55*U55,2)</f>
        <v>2.7</v>
      </c>
      <c r="W55" s="158"/>
      <c r="X55" s="158" t="s">
        <v>103</v>
      </c>
      <c r="Y55" s="158" t="s">
        <v>104</v>
      </c>
      <c r="Z55" s="148"/>
      <c r="AA55" s="148"/>
      <c r="AB55" s="148"/>
      <c r="AC55" s="148"/>
      <c r="AD55" s="148"/>
      <c r="AE55" s="148"/>
      <c r="AF55" s="148"/>
      <c r="AG55" s="148" t="s">
        <v>110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6" t="s">
        <v>146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120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6" t="s">
        <v>152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120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6" t="s">
        <v>153</v>
      </c>
      <c r="D58" s="160"/>
      <c r="E58" s="161">
        <v>3.6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120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6" t="s">
        <v>154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120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6" t="s">
        <v>155</v>
      </c>
      <c r="D60" s="160"/>
      <c r="E60" s="161">
        <v>1.8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120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4" t="s">
        <v>97</v>
      </c>
      <c r="B61" s="165" t="s">
        <v>62</v>
      </c>
      <c r="C61" s="183" t="s">
        <v>63</v>
      </c>
      <c r="D61" s="166"/>
      <c r="E61" s="167"/>
      <c r="F61" s="168"/>
      <c r="G61" s="169">
        <f>SUMIF(AG62:AG62,"&lt;&gt;NOR",G62:G62)</f>
        <v>0</v>
      </c>
      <c r="H61" s="163"/>
      <c r="I61" s="163">
        <f>SUM(I62:I62)</f>
        <v>0</v>
      </c>
      <c r="J61" s="163"/>
      <c r="K61" s="163">
        <f>SUM(K62:K62)</f>
        <v>0</v>
      </c>
      <c r="L61" s="163"/>
      <c r="M61" s="163">
        <f>SUM(M62:M62)</f>
        <v>0</v>
      </c>
      <c r="N61" s="162"/>
      <c r="O61" s="162">
        <f>SUM(O62:O62)</f>
        <v>0</v>
      </c>
      <c r="P61" s="162"/>
      <c r="Q61" s="162">
        <f>SUM(Q62:Q62)</f>
        <v>0</v>
      </c>
      <c r="R61" s="163"/>
      <c r="S61" s="163"/>
      <c r="T61" s="163"/>
      <c r="U61" s="163"/>
      <c r="V61" s="163">
        <f>SUM(V62:V62)</f>
        <v>48.3</v>
      </c>
      <c r="W61" s="163"/>
      <c r="X61" s="163"/>
      <c r="Y61" s="163"/>
      <c r="AG61" t="s">
        <v>98</v>
      </c>
    </row>
    <row r="62" spans="1:60" outlineLevel="1" x14ac:dyDescent="0.2">
      <c r="A62" s="177">
        <v>21</v>
      </c>
      <c r="B62" s="178" t="s">
        <v>169</v>
      </c>
      <c r="C62" s="184" t="s">
        <v>170</v>
      </c>
      <c r="D62" s="179" t="s">
        <v>171</v>
      </c>
      <c r="E62" s="180">
        <v>123.85585</v>
      </c>
      <c r="F62" s="181"/>
      <c r="G62" s="182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109</v>
      </c>
      <c r="T62" s="158" t="s">
        <v>109</v>
      </c>
      <c r="U62" s="158">
        <v>0.39</v>
      </c>
      <c r="V62" s="158">
        <f>ROUND(E62*U62,2)</f>
        <v>48.3</v>
      </c>
      <c r="W62" s="158"/>
      <c r="X62" s="158" t="s">
        <v>172</v>
      </c>
      <c r="Y62" s="158" t="s">
        <v>104</v>
      </c>
      <c r="Z62" s="148"/>
      <c r="AA62" s="148"/>
      <c r="AB62" s="148"/>
      <c r="AC62" s="148"/>
      <c r="AD62" s="148"/>
      <c r="AE62" s="148"/>
      <c r="AF62" s="148"/>
      <c r="AG62" s="148" t="s">
        <v>173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4" t="s">
        <v>97</v>
      </c>
      <c r="B63" s="165" t="s">
        <v>64</v>
      </c>
      <c r="C63" s="183" t="s">
        <v>65</v>
      </c>
      <c r="D63" s="166"/>
      <c r="E63" s="167"/>
      <c r="F63" s="168"/>
      <c r="G63" s="169">
        <f>SUMIF(AG64:AG64,"&lt;&gt;NOR",G64:G64)</f>
        <v>0</v>
      </c>
      <c r="H63" s="163"/>
      <c r="I63" s="163">
        <f>SUM(I64:I64)</f>
        <v>0</v>
      </c>
      <c r="J63" s="163"/>
      <c r="K63" s="163">
        <f>SUM(K64:K64)</f>
        <v>0</v>
      </c>
      <c r="L63" s="163"/>
      <c r="M63" s="163">
        <f>SUM(M64:M64)</f>
        <v>0</v>
      </c>
      <c r="N63" s="162"/>
      <c r="O63" s="162">
        <f>SUM(O64:O64)</f>
        <v>0</v>
      </c>
      <c r="P63" s="162"/>
      <c r="Q63" s="162">
        <f>SUM(Q64:Q64)</f>
        <v>0</v>
      </c>
      <c r="R63" s="163"/>
      <c r="S63" s="163"/>
      <c r="T63" s="163"/>
      <c r="U63" s="163"/>
      <c r="V63" s="163">
        <f>SUM(V64:V64)</f>
        <v>0</v>
      </c>
      <c r="W63" s="163"/>
      <c r="X63" s="163"/>
      <c r="Y63" s="163"/>
      <c r="AG63" t="s">
        <v>98</v>
      </c>
    </row>
    <row r="64" spans="1:60" ht="22.5" outlineLevel="1" x14ac:dyDescent="0.2">
      <c r="A64" s="177">
        <v>22</v>
      </c>
      <c r="B64" s="178" t="s">
        <v>174</v>
      </c>
      <c r="C64" s="184" t="s">
        <v>175</v>
      </c>
      <c r="D64" s="179" t="s">
        <v>176</v>
      </c>
      <c r="E64" s="180">
        <v>1</v>
      </c>
      <c r="F64" s="181"/>
      <c r="G64" s="182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101</v>
      </c>
      <c r="T64" s="158" t="s">
        <v>102</v>
      </c>
      <c r="U64" s="158">
        <v>0</v>
      </c>
      <c r="V64" s="158">
        <f>ROUND(E64*U64,2)</f>
        <v>0</v>
      </c>
      <c r="W64" s="158"/>
      <c r="X64" s="158" t="s">
        <v>103</v>
      </c>
      <c r="Y64" s="158" t="s">
        <v>104</v>
      </c>
      <c r="Z64" s="148"/>
      <c r="AA64" s="148"/>
      <c r="AB64" s="148"/>
      <c r="AC64" s="148"/>
      <c r="AD64" s="148"/>
      <c r="AE64" s="148"/>
      <c r="AF64" s="148"/>
      <c r="AG64" s="148" t="s">
        <v>110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4" t="s">
        <v>97</v>
      </c>
      <c r="B65" s="165" t="s">
        <v>66</v>
      </c>
      <c r="C65" s="183" t="s">
        <v>67</v>
      </c>
      <c r="D65" s="166"/>
      <c r="E65" s="167"/>
      <c r="F65" s="168"/>
      <c r="G65" s="169">
        <f>SUMIF(AG66:AG71,"&lt;&gt;NOR",G66:G71)</f>
        <v>0</v>
      </c>
      <c r="H65" s="163"/>
      <c r="I65" s="163">
        <f>SUM(I66:I71)</f>
        <v>0</v>
      </c>
      <c r="J65" s="163"/>
      <c r="K65" s="163">
        <f>SUM(K66:K71)</f>
        <v>0</v>
      </c>
      <c r="L65" s="163"/>
      <c r="M65" s="163">
        <f>SUM(M66:M71)</f>
        <v>0</v>
      </c>
      <c r="N65" s="162"/>
      <c r="O65" s="162">
        <f>SUM(O66:O71)</f>
        <v>0</v>
      </c>
      <c r="P65" s="162"/>
      <c r="Q65" s="162">
        <f>SUM(Q66:Q71)</f>
        <v>0</v>
      </c>
      <c r="R65" s="163"/>
      <c r="S65" s="163"/>
      <c r="T65" s="163"/>
      <c r="U65" s="163"/>
      <c r="V65" s="163">
        <f>SUM(V66:V71)</f>
        <v>720.91</v>
      </c>
      <c r="W65" s="163"/>
      <c r="X65" s="163"/>
      <c r="Y65" s="163"/>
      <c r="AG65" t="s">
        <v>98</v>
      </c>
    </row>
    <row r="66" spans="1:60" outlineLevel="1" x14ac:dyDescent="0.2">
      <c r="A66" s="177">
        <v>23</v>
      </c>
      <c r="B66" s="178" t="s">
        <v>177</v>
      </c>
      <c r="C66" s="184" t="s">
        <v>178</v>
      </c>
      <c r="D66" s="179" t="s">
        <v>171</v>
      </c>
      <c r="E66" s="180">
        <v>119.93204</v>
      </c>
      <c r="F66" s="181"/>
      <c r="G66" s="182">
        <f t="shared" ref="G66:G71" si="0">ROUND(E66*F66,2)</f>
        <v>0</v>
      </c>
      <c r="H66" s="159"/>
      <c r="I66" s="158">
        <f t="shared" ref="I66:I71" si="1">ROUND(E66*H66,2)</f>
        <v>0</v>
      </c>
      <c r="J66" s="159"/>
      <c r="K66" s="158">
        <f t="shared" ref="K66:K71" si="2">ROUND(E66*J66,2)</f>
        <v>0</v>
      </c>
      <c r="L66" s="158">
        <v>21</v>
      </c>
      <c r="M66" s="158">
        <f t="shared" ref="M66:M71" si="3">G66*(1+L66/100)</f>
        <v>0</v>
      </c>
      <c r="N66" s="157">
        <v>0</v>
      </c>
      <c r="O66" s="157">
        <f t="shared" ref="O66:O71" si="4">ROUND(E66*N66,2)</f>
        <v>0</v>
      </c>
      <c r="P66" s="157">
        <v>0</v>
      </c>
      <c r="Q66" s="157">
        <f t="shared" ref="Q66:Q71" si="5">ROUND(E66*P66,2)</f>
        <v>0</v>
      </c>
      <c r="R66" s="158"/>
      <c r="S66" s="158" t="s">
        <v>109</v>
      </c>
      <c r="T66" s="158" t="s">
        <v>109</v>
      </c>
      <c r="U66" s="158">
        <v>0.27700000000000002</v>
      </c>
      <c r="V66" s="158">
        <f t="shared" ref="V66:V71" si="6">ROUND(E66*U66,2)</f>
        <v>33.22</v>
      </c>
      <c r="W66" s="158"/>
      <c r="X66" s="158" t="s">
        <v>179</v>
      </c>
      <c r="Y66" s="158" t="s">
        <v>104</v>
      </c>
      <c r="Z66" s="148"/>
      <c r="AA66" s="148"/>
      <c r="AB66" s="148"/>
      <c r="AC66" s="148"/>
      <c r="AD66" s="148"/>
      <c r="AE66" s="148"/>
      <c r="AF66" s="148"/>
      <c r="AG66" s="148" t="s">
        <v>180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7">
        <v>24</v>
      </c>
      <c r="B67" s="178" t="s">
        <v>181</v>
      </c>
      <c r="C67" s="184" t="s">
        <v>182</v>
      </c>
      <c r="D67" s="179" t="s">
        <v>171</v>
      </c>
      <c r="E67" s="180">
        <v>119.93204</v>
      </c>
      <c r="F67" s="181"/>
      <c r="G67" s="182">
        <f t="shared" si="0"/>
        <v>0</v>
      </c>
      <c r="H67" s="159"/>
      <c r="I67" s="158">
        <f t="shared" si="1"/>
        <v>0</v>
      </c>
      <c r="J67" s="159"/>
      <c r="K67" s="158">
        <f t="shared" si="2"/>
        <v>0</v>
      </c>
      <c r="L67" s="158">
        <v>21</v>
      </c>
      <c r="M67" s="158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8"/>
      <c r="S67" s="158" t="s">
        <v>109</v>
      </c>
      <c r="T67" s="158" t="s">
        <v>109</v>
      </c>
      <c r="U67" s="158">
        <v>1.96</v>
      </c>
      <c r="V67" s="158">
        <f t="shared" si="6"/>
        <v>235.07</v>
      </c>
      <c r="W67" s="158"/>
      <c r="X67" s="158" t="s">
        <v>179</v>
      </c>
      <c r="Y67" s="158" t="s">
        <v>104</v>
      </c>
      <c r="Z67" s="148"/>
      <c r="AA67" s="148"/>
      <c r="AB67" s="148"/>
      <c r="AC67" s="148"/>
      <c r="AD67" s="148"/>
      <c r="AE67" s="148"/>
      <c r="AF67" s="148"/>
      <c r="AG67" s="148" t="s">
        <v>180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7">
        <v>25</v>
      </c>
      <c r="B68" s="178" t="s">
        <v>183</v>
      </c>
      <c r="C68" s="184" t="s">
        <v>184</v>
      </c>
      <c r="D68" s="179" t="s">
        <v>171</v>
      </c>
      <c r="E68" s="180">
        <v>2398.6408000000001</v>
      </c>
      <c r="F68" s="181"/>
      <c r="G68" s="182">
        <f t="shared" si="0"/>
        <v>0</v>
      </c>
      <c r="H68" s="159"/>
      <c r="I68" s="158">
        <f t="shared" si="1"/>
        <v>0</v>
      </c>
      <c r="J68" s="159"/>
      <c r="K68" s="158">
        <f t="shared" si="2"/>
        <v>0</v>
      </c>
      <c r="L68" s="158">
        <v>21</v>
      </c>
      <c r="M68" s="158">
        <f t="shared" si="3"/>
        <v>0</v>
      </c>
      <c r="N68" s="157">
        <v>0</v>
      </c>
      <c r="O68" s="157">
        <f t="shared" si="4"/>
        <v>0</v>
      </c>
      <c r="P68" s="157">
        <v>0</v>
      </c>
      <c r="Q68" s="157">
        <f t="shared" si="5"/>
        <v>0</v>
      </c>
      <c r="R68" s="158"/>
      <c r="S68" s="158" t="s">
        <v>109</v>
      </c>
      <c r="T68" s="158" t="s">
        <v>109</v>
      </c>
      <c r="U68" s="158">
        <v>0</v>
      </c>
      <c r="V68" s="158">
        <f t="shared" si="6"/>
        <v>0</v>
      </c>
      <c r="W68" s="158"/>
      <c r="X68" s="158" t="s">
        <v>179</v>
      </c>
      <c r="Y68" s="158" t="s">
        <v>104</v>
      </c>
      <c r="Z68" s="148"/>
      <c r="AA68" s="148"/>
      <c r="AB68" s="148"/>
      <c r="AC68" s="148"/>
      <c r="AD68" s="148"/>
      <c r="AE68" s="148"/>
      <c r="AF68" s="148"/>
      <c r="AG68" s="148" t="s">
        <v>180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7">
        <v>26</v>
      </c>
      <c r="B69" s="178" t="s">
        <v>185</v>
      </c>
      <c r="C69" s="184" t="s">
        <v>186</v>
      </c>
      <c r="D69" s="179" t="s">
        <v>171</v>
      </c>
      <c r="E69" s="180">
        <v>119.93204</v>
      </c>
      <c r="F69" s="181"/>
      <c r="G69" s="182">
        <f t="shared" si="0"/>
        <v>0</v>
      </c>
      <c r="H69" s="159"/>
      <c r="I69" s="158">
        <f t="shared" si="1"/>
        <v>0</v>
      </c>
      <c r="J69" s="159"/>
      <c r="K69" s="158">
        <f t="shared" si="2"/>
        <v>0</v>
      </c>
      <c r="L69" s="158">
        <v>21</v>
      </c>
      <c r="M69" s="158">
        <f t="shared" si="3"/>
        <v>0</v>
      </c>
      <c r="N69" s="157">
        <v>0</v>
      </c>
      <c r="O69" s="157">
        <f t="shared" si="4"/>
        <v>0</v>
      </c>
      <c r="P69" s="157">
        <v>0</v>
      </c>
      <c r="Q69" s="157">
        <f t="shared" si="5"/>
        <v>0</v>
      </c>
      <c r="R69" s="158"/>
      <c r="S69" s="158" t="s">
        <v>109</v>
      </c>
      <c r="T69" s="158" t="s">
        <v>109</v>
      </c>
      <c r="U69" s="158">
        <v>3.7679999999999998</v>
      </c>
      <c r="V69" s="158">
        <f t="shared" si="6"/>
        <v>451.9</v>
      </c>
      <c r="W69" s="158"/>
      <c r="X69" s="158" t="s">
        <v>179</v>
      </c>
      <c r="Y69" s="158" t="s">
        <v>104</v>
      </c>
      <c r="Z69" s="148"/>
      <c r="AA69" s="148"/>
      <c r="AB69" s="148"/>
      <c r="AC69" s="148"/>
      <c r="AD69" s="148"/>
      <c r="AE69" s="148"/>
      <c r="AF69" s="148"/>
      <c r="AG69" s="148" t="s">
        <v>180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7">
        <v>27</v>
      </c>
      <c r="B70" s="178" t="s">
        <v>187</v>
      </c>
      <c r="C70" s="184" t="s">
        <v>188</v>
      </c>
      <c r="D70" s="179" t="s">
        <v>171</v>
      </c>
      <c r="E70" s="180">
        <v>119.93204</v>
      </c>
      <c r="F70" s="181"/>
      <c r="G70" s="182">
        <f t="shared" si="0"/>
        <v>0</v>
      </c>
      <c r="H70" s="159"/>
      <c r="I70" s="158">
        <f t="shared" si="1"/>
        <v>0</v>
      </c>
      <c r="J70" s="159"/>
      <c r="K70" s="158">
        <f t="shared" si="2"/>
        <v>0</v>
      </c>
      <c r="L70" s="158">
        <v>21</v>
      </c>
      <c r="M70" s="158">
        <f t="shared" si="3"/>
        <v>0</v>
      </c>
      <c r="N70" s="157">
        <v>0</v>
      </c>
      <c r="O70" s="157">
        <f t="shared" si="4"/>
        <v>0</v>
      </c>
      <c r="P70" s="157">
        <v>0</v>
      </c>
      <c r="Q70" s="157">
        <f t="shared" si="5"/>
        <v>0</v>
      </c>
      <c r="R70" s="158"/>
      <c r="S70" s="158" t="s">
        <v>109</v>
      </c>
      <c r="T70" s="158" t="s">
        <v>109</v>
      </c>
      <c r="U70" s="158">
        <v>0</v>
      </c>
      <c r="V70" s="158">
        <f t="shared" si="6"/>
        <v>0</v>
      </c>
      <c r="W70" s="158"/>
      <c r="X70" s="158" t="s">
        <v>179</v>
      </c>
      <c r="Y70" s="158" t="s">
        <v>104</v>
      </c>
      <c r="Z70" s="148"/>
      <c r="AA70" s="148"/>
      <c r="AB70" s="148"/>
      <c r="AC70" s="148"/>
      <c r="AD70" s="148"/>
      <c r="AE70" s="148"/>
      <c r="AF70" s="148"/>
      <c r="AG70" s="148" t="s">
        <v>180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1">
        <v>28</v>
      </c>
      <c r="B71" s="172" t="s">
        <v>189</v>
      </c>
      <c r="C71" s="185" t="s">
        <v>190</v>
      </c>
      <c r="D71" s="173" t="s">
        <v>171</v>
      </c>
      <c r="E71" s="174">
        <v>119.93204</v>
      </c>
      <c r="F71" s="175"/>
      <c r="G71" s="176">
        <f t="shared" si="0"/>
        <v>0</v>
      </c>
      <c r="H71" s="159"/>
      <c r="I71" s="158">
        <f t="shared" si="1"/>
        <v>0</v>
      </c>
      <c r="J71" s="159"/>
      <c r="K71" s="158">
        <f t="shared" si="2"/>
        <v>0</v>
      </c>
      <c r="L71" s="158">
        <v>21</v>
      </c>
      <c r="M71" s="158">
        <f t="shared" si="3"/>
        <v>0</v>
      </c>
      <c r="N71" s="157">
        <v>0</v>
      </c>
      <c r="O71" s="157">
        <f t="shared" si="4"/>
        <v>0</v>
      </c>
      <c r="P71" s="157">
        <v>0</v>
      </c>
      <c r="Q71" s="157">
        <f t="shared" si="5"/>
        <v>0</v>
      </c>
      <c r="R71" s="158"/>
      <c r="S71" s="158" t="s">
        <v>109</v>
      </c>
      <c r="T71" s="158" t="s">
        <v>109</v>
      </c>
      <c r="U71" s="158">
        <v>6.0000000000000001E-3</v>
      </c>
      <c r="V71" s="158">
        <f t="shared" si="6"/>
        <v>0.72</v>
      </c>
      <c r="W71" s="158"/>
      <c r="X71" s="158" t="s">
        <v>179</v>
      </c>
      <c r="Y71" s="158" t="s">
        <v>104</v>
      </c>
      <c r="Z71" s="148"/>
      <c r="AA71" s="148"/>
      <c r="AB71" s="148"/>
      <c r="AC71" s="148"/>
      <c r="AD71" s="148"/>
      <c r="AE71" s="148"/>
      <c r="AF71" s="148"/>
      <c r="AG71" s="148" t="s">
        <v>180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3"/>
      <c r="B72" s="4"/>
      <c r="C72" s="18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12</v>
      </c>
      <c r="AF72">
        <v>21</v>
      </c>
      <c r="AG72" t="s">
        <v>83</v>
      </c>
    </row>
    <row r="73" spans="1:60" x14ac:dyDescent="0.2">
      <c r="A73" s="151"/>
      <c r="B73" s="152" t="s">
        <v>31</v>
      </c>
      <c r="C73" s="188"/>
      <c r="D73" s="153"/>
      <c r="E73" s="154"/>
      <c r="F73" s="154"/>
      <c r="G73" s="170">
        <f>G8+G10+G22+G26+G46+G48+G61+G63+G65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191</v>
      </c>
    </row>
    <row r="74" spans="1:60" x14ac:dyDescent="0.2">
      <c r="A74" s="3"/>
      <c r="B74" s="4"/>
      <c r="C74" s="18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3"/>
      <c r="B75" s="4"/>
      <c r="C75" s="187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65" t="s">
        <v>192</v>
      </c>
      <c r="B76" s="265"/>
      <c r="C76" s="26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46"/>
      <c r="B77" s="247"/>
      <c r="C77" s="248"/>
      <c r="D77" s="247"/>
      <c r="E77" s="247"/>
      <c r="F77" s="247"/>
      <c r="G77" s="24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193</v>
      </c>
    </row>
    <row r="78" spans="1:60" x14ac:dyDescent="0.2">
      <c r="A78" s="250"/>
      <c r="B78" s="251"/>
      <c r="C78" s="252"/>
      <c r="D78" s="251"/>
      <c r="E78" s="251"/>
      <c r="F78" s="251"/>
      <c r="G78" s="25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0"/>
      <c r="B79" s="251"/>
      <c r="C79" s="252"/>
      <c r="D79" s="251"/>
      <c r="E79" s="251"/>
      <c r="F79" s="251"/>
      <c r="G79" s="25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0"/>
      <c r="B80" s="251"/>
      <c r="C80" s="252"/>
      <c r="D80" s="251"/>
      <c r="E80" s="251"/>
      <c r="F80" s="251"/>
      <c r="G80" s="25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54"/>
      <c r="B81" s="255"/>
      <c r="C81" s="256"/>
      <c r="D81" s="255"/>
      <c r="E81" s="255"/>
      <c r="F81" s="255"/>
      <c r="G81" s="25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8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C83" s="189"/>
      <c r="D83" s="10"/>
      <c r="AG83" t="s">
        <v>194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7:G81"/>
    <mergeCell ref="A1:G1"/>
    <mergeCell ref="C2:G2"/>
    <mergeCell ref="C3:G3"/>
    <mergeCell ref="C4:G4"/>
    <mergeCell ref="A76:C76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A5DFD-5E14-4536-84CF-A49E34DDF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0E9AD8-69FC-47D5-94F0-CA7877307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A20A7-DBEC-43F4-AABE-8D851C1A7335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Alice Krechlerová</dc:creator>
  <cp:lastModifiedBy>Alice Krechlerová</cp:lastModifiedBy>
  <cp:lastPrinted>2019-03-19T12:27:02Z</cp:lastPrinted>
  <dcterms:created xsi:type="dcterms:W3CDTF">2009-04-08T07:15:50Z</dcterms:created>
  <dcterms:modified xsi:type="dcterms:W3CDTF">2024-09-26T08:20:17Z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