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ersl\AppData\Local\Temp\7zO89149BB3\"/>
    </mc:Choice>
  </mc:AlternateContent>
  <bookViews>
    <workbookView xWindow="-120" yWindow="-120" windowWidth="25440" windowHeight="15390" tabRatio="500"/>
  </bookViews>
  <sheets>
    <sheet name="SOUHRN_Projekt" sheetId="7" r:id="rId1"/>
    <sheet name="Díl A" sheetId="4" r:id="rId2"/>
    <sheet name="Díl B" sheetId="5" r:id="rId3"/>
  </sheets>
  <definedNames>
    <definedName name="CenaCelkem">SOUHRN_Projekt!$G$27</definedName>
    <definedName name="DPHSni">SOUHRN_Projekt!$G$22</definedName>
    <definedName name="DPHZakl">SOUHRN_Projekt!$G$24</definedName>
    <definedName name="Mena">SOUHRN_Projekt!$J$27</definedName>
    <definedName name="_xlnm.Print_Titles" localSheetId="1">'Díl A'!$1:$1</definedName>
    <definedName name="Print_Area">#REF!</definedName>
    <definedName name="Print_Area___0">"$bez.$#REF!$#REF!:$bez.$#REF!$#REF!"</definedName>
    <definedName name="Print_Titles">"$#REF!.$A$1:$#REF!.$IV$3"</definedName>
    <definedName name="SazbaDPH1" localSheetId="0">SOUHRN_Projekt!$E$21</definedName>
    <definedName name="SazbaDPH2" localSheetId="0">SOUHRN_Projekt!$E$23</definedName>
    <definedName name="Z_1E8618C1_1B4D_11D4_B32D_0050046A422B__wvu_PrintTitles">#REF!</definedName>
    <definedName name="Z_1E8618C1_1B4D_11D4_B32D_0050046A422B__wvu_PrintTitles___0">"$bez.$#REF!$#REF!:$bez.$#REF!$#REF!"</definedName>
    <definedName name="Z_1E8618C1_1B4D_11D4_B32D_0050046A422B__wvu_Rows">#REF!</definedName>
    <definedName name="Z_1E8618C1_1B4D_11D4_B32D_0050046A422B__wvu_Rows___0">"$bez.$#REF!$#REF!:$bez.$#REF!$#REF!"</definedName>
    <definedName name="Z_65AC2F60_1B4A_11D4_81C5_0050046A4233__wvu_PrintTitles">#REF!</definedName>
    <definedName name="Z_65AC2F60_1B4A_11D4_81C5_0050046A4233__wvu_PrintTitles___0">"$bez.$#REF!$#REF!:$bez.$#REF!$#REF!"</definedName>
    <definedName name="Z_65AC2F60_1B4A_11D4_81C5_0050046A4233__wvu_Rows">#REF!</definedName>
    <definedName name="Z_65AC2F60_1B4A_11D4_81C5_0050046A4233__wvu_Rows___0">"$bez.$#REF!$#REF!:$bez.$#REF!$#REF!"</definedName>
    <definedName name="ZakladDPHSni">SOUHRN_Projekt!$G$21</definedName>
    <definedName name="ZakladDPHSniVypocet" localSheetId="0">SOUHRN_Projekt!#REF!</definedName>
    <definedName name="ZakladDPHZakl">SOUHRN_Projekt!$G$23</definedName>
    <definedName name="ZakladDPHZaklVypocet" localSheetId="0">SOUHRN_Projekt!#REF!</definedName>
  </definedNames>
  <calcPr calcId="162913"/>
</workbook>
</file>

<file path=xl/calcChain.xml><?xml version="1.0" encoding="utf-8"?>
<calcChain xmlns="http://schemas.openxmlformats.org/spreadsheetml/2006/main">
  <c r="F94" i="5" l="1"/>
  <c r="F93" i="5"/>
  <c r="F92" i="5"/>
  <c r="F91" i="5"/>
  <c r="F90" i="5"/>
  <c r="F89" i="5"/>
  <c r="F97" i="5" s="1"/>
  <c r="I17" i="7" s="1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40" i="4" s="1"/>
  <c r="I16" i="7" s="1"/>
  <c r="F20" i="4"/>
  <c r="F19" i="4"/>
  <c r="F18" i="4"/>
  <c r="F17" i="4"/>
  <c r="F16" i="4"/>
  <c r="F15" i="4"/>
  <c r="F14" i="4"/>
  <c r="F13" i="4"/>
  <c r="F12" i="4"/>
  <c r="J26" i="7" l="1"/>
  <c r="G26" i="7"/>
  <c r="J25" i="7"/>
  <c r="J24" i="7"/>
  <c r="E24" i="7"/>
  <c r="J23" i="7"/>
  <c r="J22" i="7"/>
  <c r="E22" i="7"/>
  <c r="J21" i="7"/>
  <c r="A21" i="7"/>
  <c r="A22" i="7" s="1"/>
  <c r="I19" i="7"/>
  <c r="G23" i="7" s="1"/>
  <c r="A23" i="7" l="1"/>
  <c r="G24" i="7" l="1"/>
  <c r="A25" i="7" s="1"/>
  <c r="A24" i="7"/>
  <c r="G27" i="7" l="1"/>
  <c r="G25" i="7" s="1"/>
  <c r="A27" i="7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<sst xmlns="http://schemas.openxmlformats.org/spreadsheetml/2006/main" count="378" uniqueCount="235">
  <si>
    <t>hod</t>
  </si>
  <si>
    <t>Číslo pozice</t>
  </si>
  <si>
    <t>POPIS VÝKONU</t>
  </si>
  <si>
    <t>Měrná jednotka</t>
  </si>
  <si>
    <t>Množství</t>
  </si>
  <si>
    <t>Jednotková cena</t>
  </si>
  <si>
    <t>Cena</t>
  </si>
  <si>
    <t>sada</t>
  </si>
  <si>
    <t>ks</t>
  </si>
  <si>
    <t>Celkem bez DPH:</t>
  </si>
  <si>
    <t>Investor : Starez-sport, a.s., Křídlovická 911/34, 603 00, Brno</t>
  </si>
  <si>
    <t>Část : Podklad po výběr zhotovitele</t>
  </si>
  <si>
    <t>m</t>
  </si>
  <si>
    <t>účast projektanta na montáži</t>
  </si>
  <si>
    <t>demontáž jističe, ozn. BD1, Schrack 3x250A, MC 2- PN</t>
  </si>
  <si>
    <t>demontáž 3f svorkovnic (  X11 – X14 )</t>
  </si>
  <si>
    <t>demontáž 3f modulového jističe (  FA11 – FA14 )</t>
  </si>
  <si>
    <t>demnontáž souvisejícího drátování, atd.</t>
  </si>
  <si>
    <t>ekologická likvidace demontovaného materiálu</t>
  </si>
  <si>
    <t>drobný montážní materiál pro osazení nového jističe BD1</t>
  </si>
  <si>
    <t>koordinace vypínání a zapínání napájení rozvaděče MX1</t>
  </si>
  <si>
    <t>nový jistič, ozn. BD1, např. MC340431, Schrack, 3x400A,  3-pólový, 36kA, 400A, vč. připojovacích sad</t>
  </si>
  <si>
    <t>upevňovací a připojovací materiál, montáž a úprava 3f Cu pasoviny ( pasovinu 3x 32/5mm dodá provozovatel ), dle MX2</t>
  </si>
  <si>
    <r>
      <t xml:space="preserve">Poznámka 1 </t>
    </r>
    <r>
      <rPr>
        <sz val="12"/>
        <color rgb="FFFF0000"/>
        <rFont val="Arial CE"/>
        <family val="2"/>
        <charset val="238"/>
      </rPr>
      <t>: projektant doporučuje, aby v rámci výběru dodavatele byla povinná návštěva ( rozvaděč MX1 a stávající již přezbrojený MX2 ), ucházejících se firem, na místě samém, s ohledem na značnou technickou, časovou, koordinační, atd. náročnost této akce.</t>
    </r>
  </si>
  <si>
    <t xml:space="preserve">kompletní SET POWERLOCK PANEL SOCKET/SOURCE 400A ( 5x jednopinový konektor ) </t>
  </si>
  <si>
    <t>kompletní SET POWERLOCK CABLE SOCKET/SOURCE 400A ( 5x jednopinový konektor ), zásuvka - konec prodlužovačky</t>
  </si>
  <si>
    <t>kompletní SET POWERLOCK CABLE PLUG/DRAIN 400A ( 5x jednopinový konektor ), vidlice - začátek prodlužovačky</t>
  </si>
  <si>
    <t>přípravné práce pro zhotovení " prodlužovačky " POWERLOCK  ( vlastní vodiče dodá provozovatel, montážní firma dodá konektory a osadí je na uvedené vodiče )</t>
  </si>
  <si>
    <t>drobný montážní materiál pro zhotovení " prodlužovačky " POWERLOCK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</si>
  <si>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</si>
  <si>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</si>
  <si>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</si>
  <si>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</si>
  <si>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</si>
  <si>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</si>
  <si>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</si>
  <si>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</si>
  <si>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</si>
  <si>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</si>
  <si>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</si>
  <si>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</si>
  <si>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zhotovení otvoru ( cca 30/20cm ) v boku stěny skříňového rozvaděče MX1, dle MX2</t>
  </si>
  <si>
    <t>propojovací vodič 1-CHBU 95, černá</t>
  </si>
  <si>
    <t>propojovacívodič 1-CHBU 95, světlemodrá</t>
  </si>
  <si>
    <t>propojovacívodič 1-CHBU 95, zelenožlutá</t>
  </si>
  <si>
    <t>13</t>
  </si>
  <si>
    <t>14</t>
  </si>
  <si>
    <t>21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</si>
  <si>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</si>
  <si>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</si>
  <si>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</si>
  <si>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</si>
  <si>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</si>
  <si>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</si>
  <si>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</si>
  <si>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</si>
  <si>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</si>
  <si>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</si>
  <si>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</si>
  <si>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</si>
  <si>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zpracoval : 23.06.2024 ing. Hrdlička</t>
  </si>
  <si>
    <t>Úpravy rozvaděče MX1, změna 06/2024</t>
  </si>
  <si>
    <t>Rekognoskace před zahájením montáže - rozvaděč MX1 ( během zpracování této PD nebyl dohledán výkres zapojení tohoto rozvaděče )</t>
  </si>
  <si>
    <t>Rekognoskace před zahájením montáže - rozvaděč MX2 (vzorová hotová realizace v předchozím období ), zaměření</t>
  </si>
  <si>
    <t>další nutné demontáže a úpravy stávající výzbroje v rozvaděči MX1, dle MX2</t>
  </si>
  <si>
    <t xml:space="preserve">další montáže bez materiálu dodávaného </t>
  </si>
  <si>
    <t>výchozí revize - provedených úprav rozvaděče MX1</t>
  </si>
  <si>
    <t xml:space="preserve">zakreslení provedených změn do stávající PD rozvaděče MX1 ( bude-li časem dohledána ) nebo vytvoření nového výkresu </t>
  </si>
  <si>
    <t>drobný montážní materiál nespecifikovaný ( izolační zákryty vnitřní a vnější, atd. )</t>
  </si>
  <si>
    <t>deska nosná ( oranžová cca 40/30cm, vč. šroubového materiálu  ) pro osazení SETu POWERLOCK SOCKET/SOURCE, dle MX2</t>
  </si>
  <si>
    <t>Úpravy v rozvodně - nn</t>
  </si>
  <si>
    <r>
      <t xml:space="preserve">Poznámka 1 </t>
    </r>
    <r>
      <rPr>
        <sz val="12"/>
        <rFont val="Arial CE"/>
        <family val="2"/>
        <charset val="238"/>
      </rPr>
      <t>: projektant doporučuje, aby v rámci výběru dodavatele byla povinná návštěva, ucházejících se firem, na místě samém, s ohledem na značnou technickou, časovou, koordinační, atd. náročnost této akce.</t>
    </r>
  </si>
  <si>
    <t>Úpravy související s osazením nové VZT  - rozvodna nn</t>
  </si>
  <si>
    <t>1.1</t>
  </si>
  <si>
    <t>Rekognoskace prostoru před zahájením montáže - rozvodna nn</t>
  </si>
  <si>
    <t>1.2</t>
  </si>
  <si>
    <t>demontáž a zpětná montáž stávajícího dielektrického koberce a záklopu kabelového kanálu mezi RM1, RM2, RM3 ( přívodní pole ) a novým rozvaděčem R-VZT ( cca 20m2 )</t>
  </si>
  <si>
    <t>1.3</t>
  </si>
  <si>
    <t>Rozvaděč R-VZT dle výkresu č. EL-012 této PD</t>
  </si>
  <si>
    <t>1.4</t>
  </si>
  <si>
    <t>Jednoúrovňový termostat TEV-3,  s rozsahem +5 až +35 °C, napájení 230V/50Hz,  ve zvýšeném krytí IP65, označený ST14</t>
  </si>
  <si>
    <t>1.5</t>
  </si>
  <si>
    <t>Kabel CYKY-J 5Cx2,5 ( silové napojení R-VZT z RM2 pole 4 ), stáv. kanálem</t>
  </si>
  <si>
    <t>1.6</t>
  </si>
  <si>
    <t>Kabel CYKY-J 4Bx1,5 ( ventilátor M10 )</t>
  </si>
  <si>
    <t>1.7</t>
  </si>
  <si>
    <t>Kabel CYKY-O 3Ax1,5 ( propoje z RM1, RM2, RM3 do R-VZT ), stáv. kanálem</t>
  </si>
  <si>
    <t>1.8</t>
  </si>
  <si>
    <t>Kabel CYKY-J 5Cx1,5 ( připojení termostatu ST14 na R-VZT )</t>
  </si>
  <si>
    <t>1.9</t>
  </si>
  <si>
    <t>Kabel CYKY-J 4Bx1,5 ( napojení klapek KL11 - KL14 )</t>
  </si>
  <si>
    <t>1.10</t>
  </si>
  <si>
    <t>Vkládací lišta LHD 20x20</t>
  </si>
  <si>
    <t>1.11</t>
  </si>
  <si>
    <t>Vkládací lišta LHD 40x20</t>
  </si>
  <si>
    <t>1.12</t>
  </si>
  <si>
    <t>Vkládací lišta LHD 40x40</t>
  </si>
  <si>
    <t>1.13</t>
  </si>
  <si>
    <t>Vkládací lišta LH 80x40</t>
  </si>
  <si>
    <t>1.14</t>
  </si>
  <si>
    <t>Drobný montážní materiál ( štítky, hmoždinky, drobné dozbrojení stávajícího kanálu, atd. )</t>
  </si>
  <si>
    <t>1.15</t>
  </si>
  <si>
    <t xml:space="preserve">Montáže bez materiálu dodávaného </t>
  </si>
  <si>
    <t>1.16</t>
  </si>
  <si>
    <t>Nastavení parametrů elektro při oživení VZT</t>
  </si>
  <si>
    <t>1.17</t>
  </si>
  <si>
    <t>1.18</t>
  </si>
  <si>
    <t>Zakreslení provedených změn do stávající PD</t>
  </si>
  <si>
    <t>1.19</t>
  </si>
  <si>
    <t>Výchozí revize - provedených úprav</t>
  </si>
  <si>
    <t>Úpravy  související s osazením nové VZT a další v rozvaděči RM1, pole 11,10/9 ( výhledově budou přeznačena na 1, 2 )</t>
  </si>
  <si>
    <t>2.1</t>
  </si>
  <si>
    <t>Rekognoskace prostoru stávající rozvodny nn - RM1, pole 11, 10/9</t>
  </si>
  <si>
    <t>2.2</t>
  </si>
  <si>
    <t>demontáž a zpětná montáž stávajícího dielektrického koberce a záklopu kabelového kanálu před RM1 ( přívodní pole 11 ), cca 1m2</t>
  </si>
  <si>
    <t>2.3</t>
  </si>
  <si>
    <t>Připojení propojovacího kabelu z R-VZT na TSX1 ( pro větrání ), viz. výše</t>
  </si>
  <si>
    <t>2.4</t>
  </si>
  <si>
    <t xml:space="preserve">Tlačítko " vypni RM1 ", označené SB01, např. typ B5AS8445 Schneider, vč. štítku, osazené do stávajících dveří ( pod signálky stavu hl. vypínače ) přívodního pole a napojené na stávající  vypínací cívku hlavního jističe-vypínače FA1.1 (  S7 ) </t>
  </si>
  <si>
    <t>2.5</t>
  </si>
  <si>
    <t>Vypínací cívka 230Vst do stávajícího hlavního jističe-vypínače FA1.1 ( S7 ), typ Schrack MC4 - 1600A</t>
  </si>
  <si>
    <t>2.6</t>
  </si>
  <si>
    <t>datový kabel JYSTY 2x2x0,8 ze stávajícícho digitálním elektroměru Schrack v RM1 do stávajícího rozvaděče ASŘ ( označený RA01 ), uložený ve stávajícím kabelovém kanále, vč. úprav v kanále</t>
  </si>
  <si>
    <t>2.7</t>
  </si>
  <si>
    <t>připojení nového datového kabelu ( JYSTY 2x2x0,8 ) do nového digitálního elektroměru Schrack viz. výše ( připojení druhého konce v RA01 zajistí investor )</t>
  </si>
  <si>
    <t>2.8</t>
  </si>
  <si>
    <t xml:space="preserve">demontáž stávajícího elektroměru “ STAREZ SPORT “, typ DTS353 , RM1 pole 10/9 </t>
  </si>
  <si>
    <t>2.9</t>
  </si>
  <si>
    <t>ekologická likvidace stávajícího elektroměru “ STAREZ SPORT “, typ DTS353, RM1 pole 10/9</t>
  </si>
  <si>
    <t>2.10</t>
  </si>
  <si>
    <t>nový přímý 3-fázový/3x80A 1-tarifní elektroměr “ STAREZ SPORT “, typ Schrack MGDIZ4100 s výstupem M-bus,  zapojení viz. EL-02, RM1 pole 2</t>
  </si>
  <si>
    <t>2.11</t>
  </si>
  <si>
    <t>Nastavení parametrů na novém digitálním elektroměru Schrack “ STAREZ SPORT “ v RM1 pole 10/9</t>
  </si>
  <si>
    <t>2.12</t>
  </si>
  <si>
    <t>další drobný montážní rozvaděčový materiál pro připojení 2x výstupu ze stávajícího  vyhodnocovacího přístroje TSX1, vypínacího tlačítka, cívky, 2x digitálního elektroměru Schrack, atd. ( propojovací vodiče, svorky, špičky, pásky, atd. )</t>
  </si>
  <si>
    <t>2.13</t>
  </si>
  <si>
    <t>další drobné montážní práce pro připojení 2x výstupu ze stávajícího  vyhodnocovacího přístroje TSX1, vypínacího tlačítka, cívky, 2x digitálního elektroměru Schrack, atd.  ( demontáže a zpětné montáže, atd. )</t>
  </si>
  <si>
    <t>2.14</t>
  </si>
  <si>
    <t>Drobný montážní materiál ( štítky, atd. )</t>
  </si>
  <si>
    <t>2.15</t>
  </si>
  <si>
    <t>2.16</t>
  </si>
  <si>
    <t>2.17</t>
  </si>
  <si>
    <t>2.18</t>
  </si>
  <si>
    <t>Úpravy  související v osazením nové VZT a další v rozvaděči RM2, pole 1, 4</t>
  </si>
  <si>
    <t>3.1</t>
  </si>
  <si>
    <t>Rekognoskace prostoru stávající rozvodny nn - RM2, pole 1, pole 4</t>
  </si>
  <si>
    <t>3.2</t>
  </si>
  <si>
    <t>demontáž a zpětná montáž stávajícího dielektrického koberce a záklopu kabelového kanálu před RM2 ( přívodní pole 1, vývodní pole 4 ), cca 2m2</t>
  </si>
  <si>
    <t>3.3</t>
  </si>
  <si>
    <t>3.4</t>
  </si>
  <si>
    <t xml:space="preserve">Tlačítko " vypni RM2 ", označené SB02, např. typ B5AS8445 Schneider, vč. štítku, osazené do stávajících dveří ( pod signálky stavu hl. vypínače ) přívodního pole a napojené na stávající  vypínací cívku hlavního jističe S7 </t>
  </si>
  <si>
    <t>3.5</t>
  </si>
  <si>
    <t>Vypínací cívka 230Vst do stávajícího hlavního jističe-vypínače FA2.1 ( S7 ), typ Schrack MC4 - 1600A</t>
  </si>
  <si>
    <t>3.6</t>
  </si>
  <si>
    <t>DIN lišta - upevněná na zadních dveřích pro osazení elektroměru Schrack</t>
  </si>
  <si>
    <t>3.7</t>
  </si>
  <si>
    <t>Digitální elektroměr MGDIZ406 Schrack, 3x230/400V, x/5A, zapojení viz. EL-02</t>
  </si>
  <si>
    <t>3.8</t>
  </si>
  <si>
    <t>Nastavení převodních parametrů na digitálním elektroměru Schrack</t>
  </si>
  <si>
    <t>3.9</t>
  </si>
  <si>
    <t>datový kabel JYSTY 2x2x0,8 z nového digitálním elektroměru Schrack v RM2 do stávajícího rozvaděče ASŘ ( označený RA01 ), uložený ve stávajícím kabelovém kanále, vč. úprav v kanále</t>
  </si>
  <si>
    <t>3.10</t>
  </si>
  <si>
    <t>3.11</t>
  </si>
  <si>
    <t>další drobný montážní rozvaděčový materiál pro připojení 2x výstupu ze stávajícího  vyhodnocovacího přístroje TSX1, vypínacího tlačítka, cívky, digitálního elektroměru Schrack, atd. ( propojovací vodiče, svorky, špičky, pásky, atd. )</t>
  </si>
  <si>
    <t>další drobné montážní práce pro připojení 2x výstupu ze stávajícího  vyhodnocovacího přístroje TSX1, vypínacího tlačítka, cívky, digitálního elektroměru Schrack, atd.  ( demontáže a zpětné montáže, atd. )</t>
  </si>
  <si>
    <t>3.12</t>
  </si>
  <si>
    <t>dozbrojení jističe LPN 3x16A/C ( pro vývod na R-VZT ) ve poli 4</t>
  </si>
  <si>
    <t>3.13</t>
  </si>
  <si>
    <t>drobný montážní rozvaděčový materiál pro dozbrojení 3F jističe</t>
  </si>
  <si>
    <t>3.14</t>
  </si>
  <si>
    <t>drobné montážní práce pro dozbrojení 3F jističe</t>
  </si>
  <si>
    <t>3.15</t>
  </si>
  <si>
    <t>3.16</t>
  </si>
  <si>
    <t>3.17</t>
  </si>
  <si>
    <t>3.18</t>
  </si>
  <si>
    <t>3.19</t>
  </si>
  <si>
    <t>Úpravy  související s osazením nové VZT a další v rozvaděči RM3, pole 1</t>
  </si>
  <si>
    <t>4.1</t>
  </si>
  <si>
    <t>Rekognoskace prostoru stávající rozvodny nn - RM3, pole 1</t>
  </si>
  <si>
    <t>4.2</t>
  </si>
  <si>
    <t>demontáž a zpětná montáž stávajícího dielektrického koberce a záklopu kabelového kanálu před RM3 ( přívodní pole 1 ), cca 1m2</t>
  </si>
  <si>
    <t>4.3</t>
  </si>
  <si>
    <t>4.4</t>
  </si>
  <si>
    <t>Tlačítko " vypni RM3 ", označené SB03, např. typ B5AS8445 Schneider, vč. štítku, osazené do stávajících dveří ( pod signálky stavu hl. vypínače ) přívodního pole a napojené na stávající  vypínací cívku hlavního jističe-vypínače FA3.1 ( S7 )</t>
  </si>
  <si>
    <t>4.5</t>
  </si>
  <si>
    <t>Vypínací cívka 230Vst do stávajícího hlavního jističe-vypínače FA3.1 ( S7 ), typ Schrack MC4 - 1600A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</si>
  <si>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</si>
  <si>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</si>
  <si>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</si>
  <si>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</si>
  <si>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</si>
  <si>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</si>
  <si>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</si>
  <si>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</si>
  <si>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</si>
  <si>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</si>
  <si>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</si>
  <si>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</si>
  <si>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r>
      <t xml:space="preserve">Poznámka 2 </t>
    </r>
    <r>
      <rPr>
        <sz val="12"/>
        <rFont val="Arial CE"/>
        <family val="2"/>
        <charset val="238"/>
      </rPr>
      <t>: Úpravy ve stávajícím rozvaděči RA01 ( systém ASŘ ), které bude nutno provést s ohledem na výše uvedenou část silnoproudu ( doplnění elektroměrů, atd. ), musí zajistit investor samostatně ( v předstihu ), neboť toto není předmětem této PD - silnoproudu.</t>
    </r>
  </si>
  <si>
    <t>zpracoval : 30.10.2023 ing. Hrdlička</t>
  </si>
  <si>
    <t>#RTSROZP#</t>
  </si>
  <si>
    <t>Položkový rozpočet projektu</t>
  </si>
  <si>
    <t>Stavba:</t>
  </si>
  <si>
    <t>Hala Rondo_elektro_modernizace</t>
  </si>
  <si>
    <t>Objednatel:</t>
  </si>
  <si>
    <t>STAREZ - SPORT, a.s.</t>
  </si>
  <si>
    <t>IČO:</t>
  </si>
  <si>
    <t>Křídlovická 911/34</t>
  </si>
  <si>
    <t>DIČ:</t>
  </si>
  <si>
    <t>603 00 Brno</t>
  </si>
  <si>
    <t>Projektant:</t>
  </si>
  <si>
    <t>Zhotovitel:</t>
  </si>
  <si>
    <t>Vypracoval:</t>
  </si>
  <si>
    <t>Ing. Vít Hrdlička</t>
  </si>
  <si>
    <t>Rozpis ceny</t>
  </si>
  <si>
    <t>Celkem</t>
  </si>
  <si>
    <t>HSV</t>
  </si>
  <si>
    <t>DÍL A</t>
  </si>
  <si>
    <t>DÍL B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</si>
  <si>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</si>
  <si>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</si>
  <si>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</si>
  <si>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</si>
  <si>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</si>
  <si>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</si>
  <si>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</si>
  <si>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</si>
  <si>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</si>
  <si>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</si>
  <si>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</si>
  <si>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</si>
  <si>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</si>
  <si>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</si>
  <si>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</si>
  <si>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Přehled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</si>
</sst>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\ _K_č"/>
    <numFmt numFmtId="165" formatCode="_-* #,##0\ &quot;Kč&quot;_-;\-* #,##0\ &quot;Kč&quot;_-;_-* &quot;-&quot;??\ &quot;Kč&quot;_-;_-@_-"/>
  </numFmts>
  <fonts count="25">
    <font>
      <sz val="12"/>
      <name val="formata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sz val="12"/>
      <name val="formata"/>
      <charset val="238"/>
    </font>
    <font>
      <sz val="12"/>
      <color rgb="FFFF0000"/>
      <name val="formata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2"/>
      <color rgb="FF0070C0"/>
      <name val="Arial"/>
      <family val="2"/>
      <charset val="238"/>
    </font>
    <font>
      <sz val="12"/>
      <color rgb="FF0070C0"/>
      <name val="formata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E1EE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9" fontId="1" fillId="0" borderId="0" applyBorder="0" applyProtection="0"/>
    <xf numFmtId="0" fontId="2" fillId="0" borderId="0"/>
    <xf numFmtId="0" fontId="2" fillId="0" borderId="0" applyProtection="0"/>
    <xf numFmtId="0" fontId="3" fillId="0" borderId="0"/>
    <xf numFmtId="44" fontId="4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6" xfId="0" applyNumberFormat="1" applyFont="1" applyBorder="1" applyAlignment="1" applyProtection="1">
      <alignment horizontal="righ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 applyProtection="1">
      <alignment horizontal="righ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vertical="center" wrapText="1"/>
    </xf>
    <xf numFmtId="4" fontId="10" fillId="2" borderId="0" xfId="0" applyNumberFormat="1" applyFont="1" applyFill="1" applyAlignment="1">
      <alignment horizontal="center"/>
    </xf>
    <xf numFmtId="165" fontId="9" fillId="2" borderId="0" xfId="5" applyNumberFormat="1" applyFont="1" applyFill="1" applyAlignment="1">
      <alignment horizontal="right"/>
    </xf>
    <xf numFmtId="49" fontId="0" fillId="0" borderId="0" xfId="0" applyNumberFormat="1"/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" fontId="13" fillId="0" borderId="5" xfId="0" applyNumberFormat="1" applyFont="1" applyBorder="1" applyAlignment="1" applyProtection="1">
      <alignment horizontal="center" vertical="center" wrapText="1"/>
      <protection locked="0"/>
    </xf>
    <xf numFmtId="4" fontId="13" fillId="0" borderId="5" xfId="0" applyNumberFormat="1" applyFont="1" applyBorder="1" applyAlignment="1" applyProtection="1">
      <alignment horizontal="right" vertical="center" wrapText="1"/>
      <protection locked="0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9" fontId="0" fillId="0" borderId="0" xfId="0" applyNumberFormat="1" applyFont="1"/>
    <xf numFmtId="0" fontId="0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 hidden="1"/>
    </xf>
    <xf numFmtId="0" fontId="0" fillId="0" borderId="7" xfId="0" applyBorder="1"/>
    <xf numFmtId="0" fontId="0" fillId="0" borderId="11" xfId="0" applyBorder="1"/>
    <xf numFmtId="0" fontId="17" fillId="3" borderId="1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14" fontId="18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left" vertical="center" indent="1"/>
    </xf>
    <xf numFmtId="0" fontId="19" fillId="3" borderId="0" xfId="0" applyFont="1" applyFill="1" applyAlignment="1">
      <alignment horizontal="left" vertical="center" wrapText="1"/>
    </xf>
    <xf numFmtId="0" fontId="0" fillId="3" borderId="15" xfId="0" applyFill="1" applyBorder="1" applyAlignment="1">
      <alignment horizontal="left" vertical="center" indent="1"/>
    </xf>
    <xf numFmtId="0" fontId="0" fillId="3" borderId="16" xfId="0" applyFill="1" applyBorder="1" applyAlignment="1">
      <alignment wrapText="1"/>
    </xf>
    <xf numFmtId="0" fontId="19" fillId="3" borderId="1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14" xfId="0" applyBorder="1"/>
    <xf numFmtId="0" fontId="19" fillId="0" borderId="11" xfId="0" applyFont="1" applyBorder="1" applyAlignment="1">
      <alignment horizontal="left" vertical="center" indent="1"/>
    </xf>
    <xf numFmtId="0" fontId="19" fillId="0" borderId="0" xfId="0" applyFont="1" applyAlignment="1">
      <alignment vertical="center" wrapText="1"/>
    </xf>
    <xf numFmtId="0" fontId="19" fillId="0" borderId="15" xfId="0" applyFont="1" applyBorder="1" applyAlignment="1">
      <alignment horizontal="left" vertical="center" indent="1"/>
    </xf>
    <xf numFmtId="0" fontId="19" fillId="0" borderId="16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0" borderId="17" xfId="0" applyBorder="1"/>
    <xf numFmtId="0" fontId="19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vertical="center" wrapText="1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left" vertical="top" indent="1"/>
    </xf>
    <xf numFmtId="0" fontId="0" fillId="0" borderId="12" xfId="0" applyBorder="1" applyAlignment="1">
      <alignment vertical="top" wrapText="1"/>
    </xf>
    <xf numFmtId="0" fontId="0" fillId="0" borderId="13" xfId="0" applyBorder="1"/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wrapText="1"/>
    </xf>
    <xf numFmtId="49" fontId="0" fillId="0" borderId="11" xfId="0" applyNumberFormat="1" applyBorder="1"/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wrapText="1"/>
    </xf>
    <xf numFmtId="4" fontId="20" fillId="0" borderId="21" xfId="0" applyNumberFormat="1" applyFont="1" applyBorder="1" applyAlignment="1">
      <alignment horizontal="right" vertical="center" indent="1"/>
    </xf>
    <xf numFmtId="4" fontId="20" fillId="0" borderId="22" xfId="0" applyNumberFormat="1" applyFont="1" applyBorder="1" applyAlignment="1">
      <alignment horizontal="right" vertical="center" indent="1"/>
    </xf>
    <xf numFmtId="0" fontId="19" fillId="0" borderId="19" xfId="0" applyFont="1" applyBorder="1" applyAlignment="1">
      <alignment horizontal="left" vertical="center" inden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wrapText="1"/>
    </xf>
    <xf numFmtId="0" fontId="0" fillId="0" borderId="19" xfId="0" applyBorder="1" applyAlignment="1">
      <alignment horizontal="left" indent="1"/>
    </xf>
    <xf numFmtId="1" fontId="19" fillId="0" borderId="20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 indent="1"/>
    </xf>
    <xf numFmtId="0" fontId="19" fillId="0" borderId="20" xfId="0" applyFont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  <xf numFmtId="1" fontId="19" fillId="0" borderId="21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1" fontId="19" fillId="0" borderId="24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 indent="1"/>
    </xf>
    <xf numFmtId="0" fontId="22" fillId="3" borderId="26" xfId="0" applyFont="1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4" fontId="10" fillId="3" borderId="26" xfId="0" applyNumberFormat="1" applyFon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0" fontId="0" fillId="3" borderId="26" xfId="0" applyFill="1" applyBorder="1" applyAlignment="1">
      <alignment wrapText="1"/>
    </xf>
    <xf numFmtId="0" fontId="0" fillId="3" borderId="26" xfId="0" applyFill="1" applyBorder="1"/>
    <xf numFmtId="49" fontId="19" fillId="3" borderId="27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9" fillId="0" borderId="1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9" fillId="0" borderId="16" xfId="0" applyFont="1" applyBorder="1" applyAlignment="1">
      <alignment vertical="top"/>
    </xf>
    <xf numFmtId="14" fontId="19" fillId="0" borderId="16" xfId="0" applyNumberFormat="1" applyFont="1" applyBorder="1" applyAlignment="1">
      <alignment horizontal="center" vertical="top"/>
    </xf>
    <xf numFmtId="0" fontId="19" fillId="0" borderId="11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8" xfId="0" applyBorder="1"/>
    <xf numFmtId="0" fontId="0" fillId="0" borderId="29" xfId="0" applyBorder="1" applyAlignment="1">
      <alignment wrapText="1"/>
    </xf>
    <xf numFmtId="0" fontId="0" fillId="0" borderId="29" xfId="0" applyBorder="1"/>
    <xf numFmtId="0" fontId="0" fillId="0" borderId="30" xfId="0" applyBorder="1" applyAlignment="1">
      <alignment horizontal="right"/>
    </xf>
    <xf numFmtId="4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 wrapText="1"/>
    </xf>
    <xf numFmtId="4" fontId="21" fillId="0" borderId="24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23" fillId="3" borderId="26" xfId="0" applyNumberFormat="1" applyFont="1" applyFill="1" applyBorder="1" applyAlignment="1">
      <alignment horizontal="right" vertical="center"/>
    </xf>
    <xf numFmtId="2" fontId="23" fillId="3" borderId="26" xfId="0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21" fillId="0" borderId="21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horizontal="right" vertical="center" indent="1"/>
    </xf>
    <xf numFmtId="4" fontId="20" fillId="0" borderId="22" xfId="0" applyNumberFormat="1" applyFont="1" applyBorder="1" applyAlignment="1">
      <alignment horizontal="right" vertical="center" indent="1"/>
    </xf>
    <xf numFmtId="4" fontId="20" fillId="0" borderId="23" xfId="0" applyNumberFormat="1" applyFont="1" applyBorder="1" applyAlignment="1">
      <alignment horizontal="right" vertical="center" indent="1"/>
    </xf>
    <xf numFmtId="4" fontId="21" fillId="0" borderId="21" xfId="0" applyNumberFormat="1" applyFont="1" applyBorder="1" applyAlignment="1">
      <alignment horizontal="right" vertical="center" indent="1"/>
    </xf>
    <xf numFmtId="4" fontId="21" fillId="0" borderId="22" xfId="0" applyNumberFormat="1" applyFont="1" applyBorder="1" applyAlignment="1">
      <alignment horizontal="right" vertical="center" indent="1"/>
    </xf>
    <xf numFmtId="4" fontId="21" fillId="0" borderId="23" xfId="0" applyNumberFormat="1" applyFont="1" applyBorder="1" applyAlignment="1">
      <alignment horizontal="right" vertical="center" indent="1"/>
    </xf>
    <xf numFmtId="4" fontId="21" fillId="0" borderId="21" xfId="0" applyNumberFormat="1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0" fillId="0" borderId="17" xfId="0" applyBorder="1" applyAlignment="1">
      <alignment horizontal="right" inden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14" xfId="0" applyFill="1" applyBorder="1" applyAlignment="1">
      <alignment wrapText="1"/>
    </xf>
    <xf numFmtId="0" fontId="19" fillId="3" borderId="16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12" xfId="0" applyBorder="1"/>
    <xf numFmtId="0" fontId="19" fillId="2" borderId="12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</cellXfs>
  <cellStyles count="6">
    <cellStyle name="Měna" xfId="5" builtinId="4"/>
    <cellStyle name="NazevOddilu" xfId="1"/>
    <cellStyle name="Normální" xfId="0" builtinId="0"/>
    <cellStyle name="normální 2" xfId="2"/>
    <cellStyle name="RekapNazOdd" xfId="3"/>
    <cellStyle name="rozpoče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DC5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topLeftCell="B1" workbookViewId="0">
      <selection activeCell="I11" sqref="I11:I12"/>
    </sheetView>
  </sheetViews>
  <sheetFormatPr defaultColWidth="7" defaultRowHeight="15"/>
  <cols>
    <col min="1" max="1" width="6.5546875" hidden="1" customWidth="1"/>
    <col min="2" max="2" width="10.44140625" customWidth="1"/>
    <col min="3" max="3" width="5.77734375" style="69" customWidth="1"/>
    <col min="4" max="4" width="10.109375" style="69" customWidth="1"/>
    <col min="5" max="5" width="7.5546875" style="69" customWidth="1"/>
    <col min="6" max="6" width="9.109375" customWidth="1"/>
    <col min="7" max="9" width="10.109375" customWidth="1"/>
    <col min="10" max="10" width="4.33203125" customWidth="1"/>
    <col min="11" max="11" width="3.33203125" customWidth="1"/>
    <col min="12" max="15" width="8.33203125" customWidth="1"/>
  </cols>
  <sheetData>
    <row r="1" spans="1:15" ht="18">
      <c r="A1" s="57" t="s">
        <v>200</v>
      </c>
      <c r="B1" s="165" t="s">
        <v>201</v>
      </c>
      <c r="C1" s="166"/>
      <c r="D1" s="166"/>
      <c r="E1" s="166"/>
      <c r="F1" s="166"/>
      <c r="G1" s="166"/>
      <c r="H1" s="166"/>
      <c r="I1" s="166"/>
      <c r="J1" s="167"/>
    </row>
    <row r="2" spans="1:15" ht="15.75">
      <c r="A2" s="58"/>
      <c r="B2" s="59" t="s">
        <v>202</v>
      </c>
      <c r="C2" s="60"/>
      <c r="D2" s="61"/>
      <c r="E2" s="168" t="s">
        <v>203</v>
      </c>
      <c r="F2" s="169"/>
      <c r="G2" s="169"/>
      <c r="H2" s="169"/>
      <c r="I2" s="169"/>
      <c r="J2" s="170"/>
      <c r="O2" s="62"/>
    </row>
    <row r="3" spans="1:15" ht="27" hidden="1" customHeight="1">
      <c r="A3" s="58"/>
      <c r="B3" s="63"/>
      <c r="C3" s="60"/>
      <c r="D3" s="64"/>
      <c r="E3" s="171"/>
      <c r="F3" s="172"/>
      <c r="G3" s="172"/>
      <c r="H3" s="172"/>
      <c r="I3" s="172"/>
      <c r="J3" s="173"/>
    </row>
    <row r="4" spans="1:15" ht="23.25" customHeight="1">
      <c r="A4" s="58"/>
      <c r="B4" s="65"/>
      <c r="C4" s="66"/>
      <c r="D4" s="67"/>
      <c r="E4" s="174"/>
      <c r="F4" s="174"/>
      <c r="G4" s="174"/>
      <c r="H4" s="174"/>
      <c r="I4" s="174"/>
      <c r="J4" s="175"/>
    </row>
    <row r="5" spans="1:15" ht="24" customHeight="1">
      <c r="A5" s="58"/>
      <c r="B5" s="68" t="s">
        <v>204</v>
      </c>
      <c r="D5" s="176" t="s">
        <v>205</v>
      </c>
      <c r="E5" s="177"/>
      <c r="F5" s="177"/>
      <c r="G5" s="177"/>
      <c r="H5" s="70" t="s">
        <v>206</v>
      </c>
      <c r="I5" s="71">
        <v>26932211</v>
      </c>
      <c r="J5" s="72"/>
    </row>
    <row r="6" spans="1:15" ht="15.75" customHeight="1">
      <c r="A6" s="58"/>
      <c r="B6" s="73"/>
      <c r="C6" s="74"/>
      <c r="D6" s="178" t="s">
        <v>207</v>
      </c>
      <c r="E6" s="179"/>
      <c r="F6" s="179"/>
      <c r="G6" s="179"/>
      <c r="H6" s="70" t="s">
        <v>208</v>
      </c>
      <c r="I6" s="71"/>
      <c r="J6" s="72"/>
    </row>
    <row r="7" spans="1:15" ht="15.75" customHeight="1">
      <c r="A7" s="58"/>
      <c r="B7" s="75"/>
      <c r="C7" s="76"/>
      <c r="D7" s="77" t="s">
        <v>209</v>
      </c>
      <c r="E7" s="180"/>
      <c r="F7" s="181"/>
      <c r="G7" s="181"/>
      <c r="H7" s="78"/>
      <c r="I7" s="79"/>
      <c r="J7" s="80"/>
    </row>
    <row r="8" spans="1:15" ht="24" hidden="1" customHeight="1">
      <c r="A8" s="58"/>
      <c r="B8" s="68" t="s">
        <v>210</v>
      </c>
      <c r="D8" s="81"/>
      <c r="H8" s="70" t="s">
        <v>206</v>
      </c>
      <c r="I8" s="71"/>
      <c r="J8" s="72"/>
    </row>
    <row r="9" spans="1:15" ht="15.75" hidden="1" customHeight="1">
      <c r="A9" s="58"/>
      <c r="B9" s="58"/>
      <c r="D9" s="81"/>
      <c r="H9" s="70" t="s">
        <v>208</v>
      </c>
      <c r="I9" s="71"/>
      <c r="J9" s="72"/>
    </row>
    <row r="10" spans="1:15" ht="15.75" hidden="1" customHeight="1">
      <c r="A10" s="58"/>
      <c r="B10" s="82"/>
      <c r="C10" s="76"/>
      <c r="D10" s="77"/>
      <c r="E10" s="83"/>
      <c r="F10" s="78"/>
      <c r="G10" s="84"/>
      <c r="H10" s="84"/>
      <c r="I10" s="85"/>
      <c r="J10" s="80"/>
    </row>
    <row r="11" spans="1:15" ht="24" customHeight="1">
      <c r="A11" s="58"/>
      <c r="B11" s="68" t="s">
        <v>211</v>
      </c>
      <c r="D11" s="184"/>
      <c r="E11" s="184"/>
      <c r="F11" s="184"/>
      <c r="G11" s="184"/>
      <c r="H11" s="70" t="s">
        <v>206</v>
      </c>
      <c r="I11" s="189"/>
      <c r="J11" s="72"/>
    </row>
    <row r="12" spans="1:15" ht="15.75" customHeight="1">
      <c r="A12" s="58"/>
      <c r="B12" s="73"/>
      <c r="C12" s="74"/>
      <c r="D12" s="185"/>
      <c r="E12" s="185"/>
      <c r="F12" s="185"/>
      <c r="G12" s="185"/>
      <c r="H12" s="70" t="s">
        <v>208</v>
      </c>
      <c r="I12" s="189"/>
      <c r="J12" s="72"/>
    </row>
    <row r="13" spans="1:15" ht="15.75" customHeight="1">
      <c r="A13" s="58"/>
      <c r="B13" s="75"/>
      <c r="C13" s="76"/>
      <c r="D13" s="186"/>
      <c r="E13" s="187"/>
      <c r="F13" s="188"/>
      <c r="G13" s="188"/>
      <c r="H13" s="86"/>
      <c r="I13" s="79"/>
      <c r="J13" s="80"/>
    </row>
    <row r="14" spans="1:15" ht="24" customHeight="1">
      <c r="A14" s="58"/>
      <c r="B14" s="87" t="s">
        <v>212</v>
      </c>
      <c r="C14" s="88"/>
      <c r="D14" s="182" t="s">
        <v>213</v>
      </c>
      <c r="E14" s="183"/>
      <c r="F14" s="183"/>
      <c r="G14" s="183"/>
      <c r="H14" s="183"/>
      <c r="I14" s="183"/>
      <c r="J14" s="89"/>
    </row>
    <row r="15" spans="1:15" ht="32.25" customHeight="1">
      <c r="A15" s="58"/>
      <c r="B15" s="82" t="s">
        <v>214</v>
      </c>
      <c r="C15" s="90"/>
      <c r="D15" s="91"/>
      <c r="E15" s="162"/>
      <c r="F15" s="162"/>
      <c r="G15" s="163"/>
      <c r="H15" s="163"/>
      <c r="I15" s="163" t="s">
        <v>215</v>
      </c>
      <c r="J15" s="164"/>
    </row>
    <row r="16" spans="1:15" ht="23.25" customHeight="1">
      <c r="A16" s="92" t="s">
        <v>216</v>
      </c>
      <c r="B16" s="93" t="s">
        <v>217</v>
      </c>
      <c r="C16" s="94"/>
      <c r="D16" s="95"/>
      <c r="E16" s="154"/>
      <c r="F16" s="155"/>
      <c r="G16" s="154"/>
      <c r="H16" s="155"/>
      <c r="I16" s="154">
        <f>'Díl A'!F40</f>
        <v>0</v>
      </c>
      <c r="J16" s="156"/>
    </row>
    <row r="17" spans="1:10" ht="23.25" customHeight="1">
      <c r="A17" s="92"/>
      <c r="B17" s="93" t="s">
        <v>218</v>
      </c>
      <c r="C17" s="94"/>
      <c r="D17" s="95"/>
      <c r="E17" s="96"/>
      <c r="F17" s="97"/>
      <c r="G17" s="96"/>
      <c r="H17" s="97"/>
      <c r="I17" s="154">
        <f>'Díl B'!F97</f>
        <v>0</v>
      </c>
      <c r="J17" s="156"/>
    </row>
    <row r="18" spans="1:10" ht="23.25" customHeight="1">
      <c r="A18" s="92" t="s">
        <v>219</v>
      </c>
      <c r="B18" s="93"/>
      <c r="C18" s="94"/>
      <c r="D18" s="95"/>
      <c r="E18" s="154"/>
      <c r="F18" s="155"/>
      <c r="G18" s="154"/>
      <c r="H18" s="155"/>
      <c r="I18" s="154"/>
      <c r="J18" s="156"/>
    </row>
    <row r="19" spans="1:10" ht="23.25" customHeight="1">
      <c r="A19" s="58"/>
      <c r="B19" s="98" t="s">
        <v>234</v>
      </c>
      <c r="C19" s="99"/>
      <c r="D19" s="100"/>
      <c r="E19" s="157"/>
      <c r="F19" s="158"/>
      <c r="G19" s="157"/>
      <c r="H19" s="158"/>
      <c r="I19" s="157">
        <f>SUM(I16:J18)</f>
        <v>0</v>
      </c>
      <c r="J19" s="159"/>
    </row>
    <row r="20" spans="1:10" ht="33" customHeight="1">
      <c r="A20" s="58"/>
      <c r="B20" s="101" t="s">
        <v>220</v>
      </c>
      <c r="C20" s="94"/>
      <c r="D20" s="95"/>
      <c r="E20" s="102"/>
      <c r="F20" s="103"/>
      <c r="G20" s="104"/>
      <c r="H20" s="104"/>
      <c r="I20" s="104"/>
      <c r="J20" s="105"/>
    </row>
    <row r="21" spans="1:10" ht="23.25" customHeight="1">
      <c r="A21" s="58">
        <f>ZakladDPHSni*SazbaDPH1/100</f>
        <v>0</v>
      </c>
      <c r="B21" s="93" t="s">
        <v>221</v>
      </c>
      <c r="C21" s="94"/>
      <c r="D21" s="95"/>
      <c r="E21" s="106">
        <v>15</v>
      </c>
      <c r="F21" s="103" t="s">
        <v>222</v>
      </c>
      <c r="G21" s="152"/>
      <c r="H21" s="153"/>
      <c r="I21" s="153"/>
      <c r="J21" s="105" t="str">
        <f t="shared" ref="J21:J26" si="0">Mena</f>
        <v>CZK</v>
      </c>
    </row>
    <row r="22" spans="1:10" ht="23.25" customHeight="1">
      <c r="A22" s="58">
        <f>(A21-INT(A21))*100</f>
        <v>0</v>
      </c>
      <c r="B22" s="93" t="s">
        <v>223</v>
      </c>
      <c r="C22" s="94"/>
      <c r="D22" s="95"/>
      <c r="E22" s="106">
        <f>SazbaDPH1</f>
        <v>15</v>
      </c>
      <c r="F22" s="103" t="s">
        <v>222</v>
      </c>
      <c r="G22" s="160"/>
      <c r="H22" s="161"/>
      <c r="I22" s="161"/>
      <c r="J22" s="105" t="str">
        <f t="shared" si="0"/>
        <v>CZK</v>
      </c>
    </row>
    <row r="23" spans="1:10" ht="23.25" customHeight="1">
      <c r="A23" s="58">
        <f>ZakladDPHZakl*SazbaDPH2/100</f>
        <v>0</v>
      </c>
      <c r="B23" s="93" t="s">
        <v>224</v>
      </c>
      <c r="C23" s="94"/>
      <c r="D23" s="95"/>
      <c r="E23" s="106">
        <v>21</v>
      </c>
      <c r="F23" s="103" t="s">
        <v>222</v>
      </c>
      <c r="G23" s="152">
        <f>I19</f>
        <v>0</v>
      </c>
      <c r="H23" s="153"/>
      <c r="I23" s="153"/>
      <c r="J23" s="105" t="str">
        <f t="shared" si="0"/>
        <v>CZK</v>
      </c>
    </row>
    <row r="24" spans="1:10" ht="23.25" customHeight="1">
      <c r="A24" s="58">
        <f>(A23-INT(A23))*100</f>
        <v>0</v>
      </c>
      <c r="B24" s="107" t="s">
        <v>225</v>
      </c>
      <c r="C24" s="108"/>
      <c r="D24" s="91"/>
      <c r="E24" s="109">
        <f>SazbaDPH2</f>
        <v>21</v>
      </c>
      <c r="F24" s="110" t="s">
        <v>222</v>
      </c>
      <c r="G24" s="143">
        <f>A23</f>
        <v>0</v>
      </c>
      <c r="H24" s="144"/>
      <c r="I24" s="144"/>
      <c r="J24" s="111" t="str">
        <f t="shared" si="0"/>
        <v>CZK</v>
      </c>
    </row>
    <row r="25" spans="1:10" ht="15.75" thickBot="1">
      <c r="A25" s="58">
        <f>ZakladDPHSni+DPHSni+ZakladDPHZakl+DPHZakl</f>
        <v>0</v>
      </c>
      <c r="B25" s="68" t="s">
        <v>226</v>
      </c>
      <c r="C25" s="112"/>
      <c r="D25" s="113"/>
      <c r="E25" s="112"/>
      <c r="F25" s="114"/>
      <c r="G25" s="145">
        <f>CenaCelkem-(ZakladDPHSni+DPHSni+ZakladDPHZakl+DPHZakl)</f>
        <v>0</v>
      </c>
      <c r="H25" s="145"/>
      <c r="I25" s="145"/>
      <c r="J25" s="115" t="str">
        <f t="shared" si="0"/>
        <v>CZK</v>
      </c>
    </row>
    <row r="26" spans="1:10" ht="17.25" hidden="1" thickBot="1">
      <c r="A26" s="58"/>
      <c r="B26" s="116" t="s">
        <v>227</v>
      </c>
      <c r="C26" s="117"/>
      <c r="D26" s="117"/>
      <c r="E26" s="118"/>
      <c r="F26" s="119"/>
      <c r="G26" s="146" t="e">
        <f>ZakladDPHSniVypocet+ZakladDPHZaklVypocet</f>
        <v>#REF!</v>
      </c>
      <c r="H26" s="147"/>
      <c r="I26" s="147"/>
      <c r="J26" s="120" t="str">
        <f t="shared" si="0"/>
        <v>CZK</v>
      </c>
    </row>
    <row r="27" spans="1:10" ht="17.25" thickBot="1">
      <c r="A27" s="58">
        <f>(A25-INT(A25))*100</f>
        <v>0</v>
      </c>
      <c r="B27" s="116" t="s">
        <v>228</v>
      </c>
      <c r="C27" s="121"/>
      <c r="D27" s="121"/>
      <c r="E27" s="121"/>
      <c r="F27" s="122"/>
      <c r="G27" s="146">
        <f>A25</f>
        <v>0</v>
      </c>
      <c r="H27" s="146"/>
      <c r="I27" s="146"/>
      <c r="J27" s="123" t="s">
        <v>229</v>
      </c>
    </row>
    <row r="28" spans="1:10" ht="12.75" customHeight="1">
      <c r="A28" s="58"/>
      <c r="B28" s="58"/>
      <c r="J28" s="124"/>
    </row>
    <row r="29" spans="1:10" ht="30" customHeight="1">
      <c r="A29" s="58"/>
      <c r="B29" s="58"/>
      <c r="J29" s="124"/>
    </row>
    <row r="30" spans="1:10" ht="18.75" customHeight="1">
      <c r="A30" s="58"/>
      <c r="B30" s="125"/>
      <c r="C30" s="126" t="s">
        <v>230</v>
      </c>
      <c r="D30" s="127"/>
      <c r="E30" s="127"/>
      <c r="F30" s="128" t="s">
        <v>231</v>
      </c>
      <c r="G30" s="129"/>
      <c r="H30" s="130"/>
      <c r="I30" s="129"/>
      <c r="J30" s="124"/>
    </row>
    <row r="31" spans="1:10" ht="47.25" customHeight="1">
      <c r="A31" s="58"/>
      <c r="B31" s="58"/>
      <c r="J31" s="124"/>
    </row>
    <row r="32" spans="1:10" s="133" customFormat="1" ht="18.75" customHeight="1">
      <c r="A32" s="131"/>
      <c r="B32" s="131"/>
      <c r="C32" s="132"/>
      <c r="D32" s="148"/>
      <c r="E32" s="149"/>
      <c r="G32" s="150"/>
      <c r="H32" s="151"/>
      <c r="I32" s="151"/>
      <c r="J32" s="134"/>
    </row>
    <row r="33" spans="1:10" ht="12.75" customHeight="1">
      <c r="A33" s="58"/>
      <c r="B33" s="58"/>
      <c r="D33" s="142" t="s">
        <v>232</v>
      </c>
      <c r="E33" s="142"/>
      <c r="H33" s="135" t="s">
        <v>233</v>
      </c>
      <c r="J33" s="124"/>
    </row>
    <row r="34" spans="1:10" ht="15.75" thickBot="1">
      <c r="A34" s="136"/>
      <c r="B34" s="136"/>
      <c r="C34" s="137"/>
      <c r="D34" s="137"/>
      <c r="E34" s="137"/>
      <c r="F34" s="138"/>
      <c r="G34" s="138"/>
      <c r="H34" s="138"/>
      <c r="I34" s="138"/>
      <c r="J34" s="139"/>
    </row>
  </sheetData>
  <mergeCells count="34">
    <mergeCell ref="E15:F15"/>
    <mergeCell ref="G15:H15"/>
    <mergeCell ref="I15:J15"/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D14:I14"/>
    <mergeCell ref="G23:I23"/>
    <mergeCell ref="E16:F16"/>
    <mergeCell ref="G16:H16"/>
    <mergeCell ref="I16:J16"/>
    <mergeCell ref="I17:J17"/>
    <mergeCell ref="E18:F18"/>
    <mergeCell ref="G18:H18"/>
    <mergeCell ref="I18:J18"/>
    <mergeCell ref="E19:F19"/>
    <mergeCell ref="G19:H19"/>
    <mergeCell ref="I19:J19"/>
    <mergeCell ref="G21:I21"/>
    <mergeCell ref="G22:I22"/>
    <mergeCell ref="D33:E33"/>
    <mergeCell ref="G24:I24"/>
    <mergeCell ref="G25:I25"/>
    <mergeCell ref="G26:I26"/>
    <mergeCell ref="G27:I27"/>
    <mergeCell ref="D32:E32"/>
    <mergeCell ref="G32:I3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120" zoomScaleNormal="120" zoomScaleSheetLayoutView="125" zoomScalePageLayoutView="120" workbookViewId="0">
      <pane ySplit="2" topLeftCell="A3" activePane="bottomLeft" state="frozen"/>
      <selection pane="bottomLeft" activeCell="G29" sqref="G29"/>
    </sheetView>
  </sheetViews>
  <sheetFormatPr defaultRowHeight="15"/>
  <cols>
    <col min="1" max="1" width="7.5546875" style="28" customWidth="1"/>
    <col min="2" max="2" width="66.109375" style="7" customWidth="1"/>
    <col min="3" max="3" width="8.33203125" style="28" customWidth="1"/>
    <col min="4" max="4" width="10.77734375" style="29" customWidth="1"/>
    <col min="5" max="5" width="13.33203125" style="30" customWidth="1"/>
    <col min="6" max="6" width="13.5546875" style="31" customWidth="1"/>
    <col min="7" max="7" width="33.5546875" style="7" customWidth="1"/>
    <col min="8" max="16384" width="8.88671875" style="7"/>
  </cols>
  <sheetData>
    <row r="1" spans="1:6" ht="32.25" thickBot="1">
      <c r="A1" s="2" t="s">
        <v>1</v>
      </c>
      <c r="B1" s="3" t="s">
        <v>2</v>
      </c>
      <c r="C1" s="3" t="s">
        <v>3</v>
      </c>
      <c r="D1" s="4" t="s">
        <v>4</v>
      </c>
      <c r="E1" s="5" t="s">
        <v>5</v>
      </c>
      <c r="F1" s="6" t="s">
        <v>6</v>
      </c>
    </row>
    <row r="2" spans="1:6" ht="15.75">
      <c r="A2" s="32"/>
      <c r="B2" s="32"/>
      <c r="C2" s="33"/>
      <c r="D2" s="34"/>
      <c r="E2" s="35"/>
      <c r="F2" s="36"/>
    </row>
    <row r="3" spans="1:6" ht="15.75">
      <c r="A3" s="8"/>
      <c r="B3" s="9" t="s">
        <v>61</v>
      </c>
      <c r="C3" s="10"/>
      <c r="D3" s="11"/>
      <c r="E3" s="12"/>
      <c r="F3" s="13"/>
    </row>
    <row r="4" spans="1:6" ht="15.75">
      <c r="A4" s="8"/>
      <c r="B4" s="9"/>
      <c r="C4" s="10"/>
      <c r="D4" s="11"/>
      <c r="E4" s="12"/>
      <c r="F4" s="13"/>
    </row>
    <row r="5" spans="1:6" ht="15.75">
      <c r="A5" s="8"/>
      <c r="B5" s="9" t="s">
        <v>10</v>
      </c>
      <c r="C5" s="10"/>
      <c r="D5" s="11"/>
      <c r="E5" s="12"/>
      <c r="F5" s="13"/>
    </row>
    <row r="6" spans="1:6" ht="15.75">
      <c r="A6" s="8"/>
      <c r="B6" s="9" t="s">
        <v>11</v>
      </c>
      <c r="C6" s="10"/>
      <c r="D6" s="11"/>
      <c r="E6" s="12"/>
      <c r="F6" s="13"/>
    </row>
    <row r="7" spans="1:6" ht="15.75">
      <c r="A7" s="8"/>
      <c r="B7" s="9"/>
      <c r="C7" s="10"/>
      <c r="D7" s="11"/>
      <c r="E7" s="12"/>
      <c r="F7" s="13"/>
    </row>
    <row r="8" spans="1:6" s="1" customFormat="1" ht="15.75">
      <c r="A8" s="15"/>
      <c r="B8" s="37"/>
      <c r="C8" s="17"/>
      <c r="D8" s="18"/>
      <c r="E8" s="19"/>
      <c r="F8" s="20"/>
    </row>
    <row r="9" spans="1:6" s="1" customFormat="1" ht="60.75">
      <c r="A9" s="15"/>
      <c r="B9" s="37" t="s">
        <v>23</v>
      </c>
      <c r="C9" s="17"/>
      <c r="D9" s="18"/>
      <c r="E9" s="19"/>
      <c r="F9" s="20"/>
    </row>
    <row r="10" spans="1:6" s="1" customFormat="1">
      <c r="A10" s="15"/>
      <c r="B10" s="21"/>
      <c r="C10" s="17"/>
      <c r="D10" s="18"/>
      <c r="E10" s="19"/>
      <c r="F10" s="20"/>
    </row>
    <row r="11" spans="1:6" s="1" customFormat="1" ht="15.75">
      <c r="A11" s="15"/>
      <c r="B11" s="16"/>
      <c r="C11" s="17"/>
      <c r="D11" s="18"/>
      <c r="E11" s="19"/>
      <c r="F11" s="20"/>
    </row>
    <row r="12" spans="1:6" s="44" customFormat="1" ht="30">
      <c r="A12" s="38" t="s">
        <v>29</v>
      </c>
      <c r="B12" s="39" t="s">
        <v>62</v>
      </c>
      <c r="C12" s="40" t="s">
        <v>0</v>
      </c>
      <c r="D12" s="41">
        <v>8</v>
      </c>
      <c r="E12" s="140">
        <v>0</v>
      </c>
      <c r="F12" s="43">
        <f>D12*E12</f>
        <v>0</v>
      </c>
    </row>
    <row r="13" spans="1:6" s="44" customFormat="1" ht="30">
      <c r="A13" s="38" t="s">
        <v>30</v>
      </c>
      <c r="B13" s="39" t="s">
        <v>63</v>
      </c>
      <c r="C13" s="40" t="s">
        <v>0</v>
      </c>
      <c r="D13" s="41">
        <v>4</v>
      </c>
      <c r="E13" s="140">
        <v>0</v>
      </c>
      <c r="F13" s="43">
        <f t="shared" ref="F13:F38" si="0">D13*E13</f>
        <v>0</v>
      </c>
    </row>
    <row r="14" spans="1:6" s="44" customFormat="1">
      <c r="A14" s="38" t="s">
        <v>31</v>
      </c>
      <c r="B14" s="39" t="s">
        <v>20</v>
      </c>
      <c r="C14" s="40" t="s">
        <v>0</v>
      </c>
      <c r="D14" s="41">
        <v>2</v>
      </c>
      <c r="E14" s="140">
        <v>0</v>
      </c>
      <c r="F14" s="43">
        <f t="shared" si="0"/>
        <v>0</v>
      </c>
    </row>
    <row r="15" spans="1:6" s="44" customFormat="1">
      <c r="A15" s="38" t="s">
        <v>32</v>
      </c>
      <c r="B15" s="39" t="s">
        <v>14</v>
      </c>
      <c r="C15" s="40" t="s">
        <v>8</v>
      </c>
      <c r="D15" s="41">
        <v>1</v>
      </c>
      <c r="E15" s="140">
        <v>0</v>
      </c>
      <c r="F15" s="43">
        <f t="shared" si="0"/>
        <v>0</v>
      </c>
    </row>
    <row r="16" spans="1:6" s="44" customFormat="1">
      <c r="A16" s="38" t="s">
        <v>33</v>
      </c>
      <c r="B16" s="39" t="s">
        <v>16</v>
      </c>
      <c r="C16" s="40" t="s">
        <v>8</v>
      </c>
      <c r="D16" s="41">
        <v>4</v>
      </c>
      <c r="E16" s="140">
        <v>0</v>
      </c>
      <c r="F16" s="43">
        <f t="shared" si="0"/>
        <v>0</v>
      </c>
    </row>
    <row r="17" spans="1:6" s="44" customFormat="1">
      <c r="A17" s="38" t="s">
        <v>34</v>
      </c>
      <c r="B17" s="39" t="s">
        <v>15</v>
      </c>
      <c r="C17" s="40" t="s">
        <v>8</v>
      </c>
      <c r="D17" s="41">
        <v>4</v>
      </c>
      <c r="E17" s="140">
        <v>0</v>
      </c>
      <c r="F17" s="43">
        <f t="shared" si="0"/>
        <v>0</v>
      </c>
    </row>
    <row r="18" spans="1:6" s="44" customFormat="1">
      <c r="A18" s="38" t="s">
        <v>35</v>
      </c>
      <c r="B18" s="39" t="s">
        <v>17</v>
      </c>
      <c r="C18" s="40" t="s">
        <v>7</v>
      </c>
      <c r="D18" s="41">
        <v>1</v>
      </c>
      <c r="E18" s="140">
        <v>0</v>
      </c>
      <c r="F18" s="43">
        <f t="shared" si="0"/>
        <v>0</v>
      </c>
    </row>
    <row r="19" spans="1:6" s="44" customFormat="1">
      <c r="A19" s="38" t="s">
        <v>36</v>
      </c>
      <c r="B19" s="39" t="s">
        <v>64</v>
      </c>
      <c r="C19" s="40" t="s">
        <v>7</v>
      </c>
      <c r="D19" s="41">
        <v>1</v>
      </c>
      <c r="E19" s="140">
        <v>0</v>
      </c>
      <c r="F19" s="43">
        <f t="shared" si="0"/>
        <v>0</v>
      </c>
    </row>
    <row r="20" spans="1:6" s="44" customFormat="1">
      <c r="A20" s="38" t="s">
        <v>37</v>
      </c>
      <c r="B20" s="39" t="s">
        <v>18</v>
      </c>
      <c r="C20" s="40" t="s">
        <v>7</v>
      </c>
      <c r="D20" s="41">
        <v>1</v>
      </c>
      <c r="E20" s="140">
        <v>0</v>
      </c>
      <c r="F20" s="43">
        <f t="shared" si="0"/>
        <v>0</v>
      </c>
    </row>
    <row r="21" spans="1:6" s="44" customFormat="1" ht="30">
      <c r="A21" s="38" t="s">
        <v>38</v>
      </c>
      <c r="B21" s="39" t="s">
        <v>21</v>
      </c>
      <c r="C21" s="40" t="s">
        <v>8</v>
      </c>
      <c r="D21" s="41">
        <v>1</v>
      </c>
      <c r="E21" s="140">
        <v>0</v>
      </c>
      <c r="F21" s="43">
        <f t="shared" si="0"/>
        <v>0</v>
      </c>
    </row>
    <row r="22" spans="1:6" s="44" customFormat="1">
      <c r="A22" s="38" t="s">
        <v>39</v>
      </c>
      <c r="B22" s="39" t="s">
        <v>19</v>
      </c>
      <c r="C22" s="40" t="s">
        <v>7</v>
      </c>
      <c r="D22" s="41">
        <v>1</v>
      </c>
      <c r="E22" s="140">
        <v>0</v>
      </c>
      <c r="F22" s="43">
        <f t="shared" si="0"/>
        <v>0</v>
      </c>
    </row>
    <row r="23" spans="1:6" s="44" customFormat="1" ht="30">
      <c r="A23" s="38" t="s">
        <v>40</v>
      </c>
      <c r="B23" s="39" t="s">
        <v>22</v>
      </c>
      <c r="C23" s="40" t="s">
        <v>7</v>
      </c>
      <c r="D23" s="41">
        <v>1</v>
      </c>
      <c r="E23" s="140">
        <v>0</v>
      </c>
      <c r="F23" s="43">
        <f t="shared" si="0"/>
        <v>0</v>
      </c>
    </row>
    <row r="24" spans="1:6" s="44" customFormat="1">
      <c r="A24" s="38" t="s">
        <v>45</v>
      </c>
      <c r="B24" s="39" t="s">
        <v>41</v>
      </c>
      <c r="C24" s="40" t="s">
        <v>8</v>
      </c>
      <c r="D24" s="41">
        <v>1</v>
      </c>
      <c r="E24" s="140">
        <v>0</v>
      </c>
      <c r="F24" s="43">
        <f t="shared" si="0"/>
        <v>0</v>
      </c>
    </row>
    <row r="25" spans="1:6" s="44" customFormat="1" ht="30">
      <c r="A25" s="38" t="s">
        <v>46</v>
      </c>
      <c r="B25" s="39" t="s">
        <v>69</v>
      </c>
      <c r="C25" s="40" t="s">
        <v>8</v>
      </c>
      <c r="D25" s="41">
        <v>1</v>
      </c>
      <c r="E25" s="140">
        <v>0</v>
      </c>
      <c r="F25" s="43">
        <f t="shared" si="0"/>
        <v>0</v>
      </c>
    </row>
    <row r="26" spans="1:6" s="44" customFormat="1" ht="30">
      <c r="A26" s="38" t="s">
        <v>48</v>
      </c>
      <c r="B26" s="39" t="s">
        <v>24</v>
      </c>
      <c r="C26" s="40" t="s">
        <v>7</v>
      </c>
      <c r="D26" s="41">
        <v>1</v>
      </c>
      <c r="E26" s="140">
        <v>0</v>
      </c>
      <c r="F26" s="43">
        <f t="shared" si="0"/>
        <v>0</v>
      </c>
    </row>
    <row r="27" spans="1:6" s="44" customFormat="1">
      <c r="A27" s="38" t="s">
        <v>49</v>
      </c>
      <c r="B27" s="39" t="s">
        <v>42</v>
      </c>
      <c r="C27" s="40" t="s">
        <v>12</v>
      </c>
      <c r="D27" s="41">
        <v>6</v>
      </c>
      <c r="E27" s="140">
        <v>0</v>
      </c>
      <c r="F27" s="43">
        <f t="shared" si="0"/>
        <v>0</v>
      </c>
    </row>
    <row r="28" spans="1:6" s="44" customFormat="1">
      <c r="A28" s="38" t="s">
        <v>50</v>
      </c>
      <c r="B28" s="39" t="s">
        <v>43</v>
      </c>
      <c r="C28" s="40" t="s">
        <v>12</v>
      </c>
      <c r="D28" s="41">
        <v>2</v>
      </c>
      <c r="E28" s="140">
        <v>0</v>
      </c>
      <c r="F28" s="43">
        <f t="shared" si="0"/>
        <v>0</v>
      </c>
    </row>
    <row r="29" spans="1:6" s="44" customFormat="1">
      <c r="A29" s="38" t="s">
        <v>51</v>
      </c>
      <c r="B29" s="39" t="s">
        <v>44</v>
      </c>
      <c r="C29" s="40" t="s">
        <v>12</v>
      </c>
      <c r="D29" s="41">
        <v>2</v>
      </c>
      <c r="E29" s="140">
        <v>0</v>
      </c>
      <c r="F29" s="43">
        <f t="shared" si="0"/>
        <v>0</v>
      </c>
    </row>
    <row r="30" spans="1:6" s="44" customFormat="1">
      <c r="A30" s="38" t="s">
        <v>52</v>
      </c>
      <c r="B30" s="39" t="s">
        <v>68</v>
      </c>
      <c r="C30" s="40" t="s">
        <v>7</v>
      </c>
      <c r="D30" s="41">
        <v>1</v>
      </c>
      <c r="E30" s="140">
        <v>0</v>
      </c>
      <c r="F30" s="43">
        <f t="shared" si="0"/>
        <v>0</v>
      </c>
    </row>
    <row r="31" spans="1:6" s="44" customFormat="1">
      <c r="A31" s="38" t="s">
        <v>53</v>
      </c>
      <c r="B31" s="39" t="s">
        <v>65</v>
      </c>
      <c r="C31" s="40" t="s">
        <v>0</v>
      </c>
      <c r="D31" s="41">
        <v>10</v>
      </c>
      <c r="E31" s="140">
        <v>0</v>
      </c>
      <c r="F31" s="43">
        <f t="shared" si="0"/>
        <v>0</v>
      </c>
    </row>
    <row r="32" spans="1:6" s="44" customFormat="1">
      <c r="A32" s="38" t="s">
        <v>47</v>
      </c>
      <c r="B32" s="39" t="s">
        <v>13</v>
      </c>
      <c r="C32" s="40" t="s">
        <v>0</v>
      </c>
      <c r="D32" s="41">
        <v>4</v>
      </c>
      <c r="E32" s="140">
        <v>0</v>
      </c>
      <c r="F32" s="43">
        <f t="shared" si="0"/>
        <v>0</v>
      </c>
    </row>
    <row r="33" spans="1:6" s="44" customFormat="1" ht="30">
      <c r="A33" s="38" t="s">
        <v>54</v>
      </c>
      <c r="B33" s="39" t="s">
        <v>67</v>
      </c>
      <c r="C33" s="40" t="s">
        <v>7</v>
      </c>
      <c r="D33" s="41">
        <v>1</v>
      </c>
      <c r="E33" s="140">
        <v>0</v>
      </c>
      <c r="F33" s="43">
        <f t="shared" si="0"/>
        <v>0</v>
      </c>
    </row>
    <row r="34" spans="1:6" s="44" customFormat="1">
      <c r="A34" s="38" t="s">
        <v>55</v>
      </c>
      <c r="B34" s="39" t="s">
        <v>66</v>
      </c>
      <c r="C34" s="40" t="s">
        <v>0</v>
      </c>
      <c r="D34" s="41">
        <v>5</v>
      </c>
      <c r="E34" s="140">
        <v>0</v>
      </c>
      <c r="F34" s="43">
        <f t="shared" si="0"/>
        <v>0</v>
      </c>
    </row>
    <row r="35" spans="1:6" s="44" customFormat="1" ht="30">
      <c r="A35" s="38" t="s">
        <v>56</v>
      </c>
      <c r="B35" s="39" t="s">
        <v>27</v>
      </c>
      <c r="C35" s="40" t="s">
        <v>0</v>
      </c>
      <c r="D35" s="41">
        <v>4</v>
      </c>
      <c r="E35" s="140">
        <v>0</v>
      </c>
      <c r="F35" s="43">
        <f t="shared" si="0"/>
        <v>0</v>
      </c>
    </row>
    <row r="36" spans="1:6" s="44" customFormat="1" ht="30">
      <c r="A36" s="38" t="s">
        <v>57</v>
      </c>
      <c r="B36" s="39" t="s">
        <v>26</v>
      </c>
      <c r="C36" s="40" t="s">
        <v>7</v>
      </c>
      <c r="D36" s="41">
        <v>1</v>
      </c>
      <c r="E36" s="140">
        <v>0</v>
      </c>
      <c r="F36" s="43">
        <f t="shared" si="0"/>
        <v>0</v>
      </c>
    </row>
    <row r="37" spans="1:6" s="44" customFormat="1" ht="30">
      <c r="A37" s="38" t="s">
        <v>58</v>
      </c>
      <c r="B37" s="39" t="s">
        <v>25</v>
      </c>
      <c r="C37" s="40" t="s">
        <v>7</v>
      </c>
      <c r="D37" s="41">
        <v>1</v>
      </c>
      <c r="E37" s="140">
        <v>0</v>
      </c>
      <c r="F37" s="43">
        <f t="shared" si="0"/>
        <v>0</v>
      </c>
    </row>
    <row r="38" spans="1:6" s="44" customFormat="1">
      <c r="A38" s="38" t="s">
        <v>59</v>
      </c>
      <c r="B38" s="39" t="s">
        <v>28</v>
      </c>
      <c r="C38" s="40" t="s">
        <v>7</v>
      </c>
      <c r="D38" s="41">
        <v>1</v>
      </c>
      <c r="E38" s="140">
        <v>0</v>
      </c>
      <c r="F38" s="43">
        <f t="shared" si="0"/>
        <v>0</v>
      </c>
    </row>
    <row r="39" spans="1:6" s="44" customFormat="1">
      <c r="A39" s="38"/>
      <c r="B39" s="21"/>
      <c r="C39" s="40"/>
      <c r="D39" s="41"/>
      <c r="E39" s="42"/>
      <c r="F39" s="43"/>
    </row>
    <row r="40" spans="1:6" s="27" customFormat="1" ht="15.75">
      <c r="A40" s="22"/>
      <c r="B40" s="23" t="s">
        <v>9</v>
      </c>
      <c r="C40" s="24"/>
      <c r="D40" s="23"/>
      <c r="E40" s="25"/>
      <c r="F40" s="26">
        <f>SUM(F12:F39)</f>
        <v>0</v>
      </c>
    </row>
    <row r="41" spans="1:6">
      <c r="A41" s="8"/>
      <c r="B41" s="14"/>
      <c r="C41" s="10"/>
      <c r="D41" s="11"/>
      <c r="E41" s="12"/>
      <c r="F41" s="13"/>
    </row>
    <row r="42" spans="1:6">
      <c r="A42" s="8"/>
      <c r="B42" s="14"/>
      <c r="C42" s="10"/>
      <c r="D42" s="11"/>
      <c r="E42" s="12"/>
      <c r="F42" s="13"/>
    </row>
    <row r="43" spans="1:6">
      <c r="A43" s="8"/>
      <c r="B43" s="14" t="s">
        <v>60</v>
      </c>
      <c r="C43" s="10"/>
      <c r="D43" s="11"/>
      <c r="E43" s="12"/>
      <c r="F43" s="13"/>
    </row>
  </sheetData>
  <sheetProtection selectLockedCells="1" selectUnlockedCells="1"/>
  <printOptions horizontalCentered="1"/>
  <pageMargins left="0.23622047244094491" right="0.23622047244094491" top="0.74803149606299213" bottom="0.74803149606299213" header="0.51181102362204722" footer="0.31496062992125984"/>
  <pageSetup paperSize="9" firstPageNumber="0" fitToHeight="0" orientation="landscape" horizontalDpi="300" verticalDpi="300" r:id="rId1"/>
  <headerFooter alignWithMargins="0">
    <oddHeader>&amp;Rlist/ů :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J90" sqref="J90"/>
    </sheetView>
  </sheetViews>
  <sheetFormatPr defaultRowHeight="15"/>
  <cols>
    <col min="1" max="1" width="7.5546875" style="53" customWidth="1"/>
    <col min="2" max="2" width="66.109375" style="45" customWidth="1"/>
    <col min="3" max="3" width="8.33203125" style="53" customWidth="1"/>
    <col min="4" max="4" width="10.77734375" style="54" customWidth="1"/>
    <col min="5" max="5" width="13.33203125" style="55" customWidth="1"/>
    <col min="6" max="6" width="13.5546875" style="56" customWidth="1"/>
    <col min="7" max="7" width="1.44140625" style="45" customWidth="1"/>
    <col min="8" max="16384" width="8.88671875" style="45"/>
  </cols>
  <sheetData>
    <row r="1" spans="1:6" ht="32.25" thickBot="1">
      <c r="A1" s="2" t="s">
        <v>1</v>
      </c>
      <c r="B1" s="3" t="s">
        <v>2</v>
      </c>
      <c r="C1" s="3" t="s">
        <v>3</v>
      </c>
      <c r="D1" s="4" t="s">
        <v>4</v>
      </c>
      <c r="E1" s="5" t="s">
        <v>5</v>
      </c>
      <c r="F1" s="6" t="s">
        <v>6</v>
      </c>
    </row>
    <row r="2" spans="1:6" ht="15.75">
      <c r="A2" s="32"/>
      <c r="B2" s="32"/>
      <c r="C2" s="33"/>
      <c r="D2" s="34"/>
      <c r="E2" s="35"/>
      <c r="F2" s="36"/>
    </row>
    <row r="3" spans="1:6" ht="15.75">
      <c r="A3" s="8"/>
      <c r="B3" s="9" t="s">
        <v>70</v>
      </c>
      <c r="C3" s="10"/>
      <c r="D3" s="11"/>
      <c r="E3" s="141"/>
      <c r="F3" s="13"/>
    </row>
    <row r="4" spans="1:6" ht="15.75">
      <c r="A4" s="8"/>
      <c r="B4" s="9" t="s">
        <v>10</v>
      </c>
      <c r="C4" s="10"/>
      <c r="D4" s="11"/>
      <c r="E4" s="141"/>
      <c r="F4" s="13"/>
    </row>
    <row r="5" spans="1:6" ht="15.75">
      <c r="A5" s="8"/>
      <c r="B5" s="9" t="s">
        <v>11</v>
      </c>
      <c r="C5" s="10"/>
      <c r="D5" s="11"/>
      <c r="E5" s="141"/>
      <c r="F5" s="13"/>
    </row>
    <row r="6" spans="1:6" ht="15.75">
      <c r="A6" s="8"/>
      <c r="B6" s="46"/>
      <c r="C6" s="10"/>
      <c r="D6" s="11"/>
      <c r="E6" s="141"/>
      <c r="F6" s="13"/>
    </row>
    <row r="7" spans="1:6" ht="45.75">
      <c r="A7" s="8"/>
      <c r="B7" s="46" t="s">
        <v>71</v>
      </c>
      <c r="C7" s="10"/>
      <c r="D7" s="11"/>
      <c r="E7" s="141"/>
      <c r="F7" s="13"/>
    </row>
    <row r="8" spans="1:6" ht="15.75">
      <c r="A8" s="8"/>
      <c r="B8" s="16"/>
      <c r="C8" s="10"/>
      <c r="D8" s="11"/>
      <c r="E8" s="141"/>
      <c r="F8" s="13"/>
    </row>
    <row r="9" spans="1:6" ht="15.75">
      <c r="A9" s="47" t="s">
        <v>29</v>
      </c>
      <c r="B9" s="16" t="s">
        <v>72</v>
      </c>
      <c r="C9" s="10"/>
      <c r="D9" s="11"/>
      <c r="E9" s="141"/>
      <c r="F9" s="13"/>
    </row>
    <row r="10" spans="1:6" ht="15.75">
      <c r="A10" s="8"/>
      <c r="B10" s="16"/>
      <c r="C10" s="10"/>
      <c r="D10" s="11"/>
      <c r="E10" s="141"/>
      <c r="F10" s="13"/>
    </row>
    <row r="11" spans="1:6">
      <c r="A11" s="8" t="s">
        <v>73</v>
      </c>
      <c r="B11" s="14" t="s">
        <v>74</v>
      </c>
      <c r="C11" s="10" t="s">
        <v>0</v>
      </c>
      <c r="D11" s="11">
        <v>12</v>
      </c>
      <c r="E11" s="141">
        <v>0</v>
      </c>
      <c r="F11" s="13">
        <f>D11*E11</f>
        <v>0</v>
      </c>
    </row>
    <row r="12" spans="1:6" ht="45">
      <c r="A12" s="8" t="s">
        <v>75</v>
      </c>
      <c r="B12" s="14" t="s">
        <v>76</v>
      </c>
      <c r="C12" s="10" t="s">
        <v>7</v>
      </c>
      <c r="D12" s="11">
        <v>1</v>
      </c>
      <c r="E12" s="141">
        <v>0</v>
      </c>
      <c r="F12" s="13">
        <f t="shared" ref="F12:F75" si="0">D12*E12</f>
        <v>0</v>
      </c>
    </row>
    <row r="13" spans="1:6">
      <c r="A13" s="8" t="s">
        <v>77</v>
      </c>
      <c r="B13" s="14" t="s">
        <v>78</v>
      </c>
      <c r="C13" s="10" t="s">
        <v>8</v>
      </c>
      <c r="D13" s="11">
        <v>1</v>
      </c>
      <c r="E13" s="141">
        <v>0</v>
      </c>
      <c r="F13" s="13">
        <f t="shared" si="0"/>
        <v>0</v>
      </c>
    </row>
    <row r="14" spans="1:6" ht="30">
      <c r="A14" s="8" t="s">
        <v>79</v>
      </c>
      <c r="B14" s="14" t="s">
        <v>80</v>
      </c>
      <c r="C14" s="10" t="s">
        <v>8</v>
      </c>
      <c r="D14" s="11">
        <v>1</v>
      </c>
      <c r="E14" s="141">
        <v>0</v>
      </c>
      <c r="F14" s="13">
        <f t="shared" si="0"/>
        <v>0</v>
      </c>
    </row>
    <row r="15" spans="1:6">
      <c r="A15" s="8" t="s">
        <v>81</v>
      </c>
      <c r="B15" s="14" t="s">
        <v>82</v>
      </c>
      <c r="C15" s="10" t="s">
        <v>12</v>
      </c>
      <c r="D15" s="11">
        <v>15</v>
      </c>
      <c r="E15" s="141">
        <v>0</v>
      </c>
      <c r="F15" s="13">
        <f t="shared" si="0"/>
        <v>0</v>
      </c>
    </row>
    <row r="16" spans="1:6">
      <c r="A16" s="8" t="s">
        <v>83</v>
      </c>
      <c r="B16" s="14" t="s">
        <v>84</v>
      </c>
      <c r="C16" s="10" t="s">
        <v>12</v>
      </c>
      <c r="D16" s="11">
        <v>10</v>
      </c>
      <c r="E16" s="141">
        <v>0</v>
      </c>
      <c r="F16" s="13">
        <f t="shared" si="0"/>
        <v>0</v>
      </c>
    </row>
    <row r="17" spans="1:6">
      <c r="A17" s="8" t="s">
        <v>85</v>
      </c>
      <c r="B17" s="14" t="s">
        <v>86</v>
      </c>
      <c r="C17" s="10" t="s">
        <v>12</v>
      </c>
      <c r="D17" s="11">
        <v>60</v>
      </c>
      <c r="E17" s="141">
        <v>0</v>
      </c>
      <c r="F17" s="13">
        <f t="shared" si="0"/>
        <v>0</v>
      </c>
    </row>
    <row r="18" spans="1:6">
      <c r="A18" s="8" t="s">
        <v>87</v>
      </c>
      <c r="B18" s="14" t="s">
        <v>88</v>
      </c>
      <c r="C18" s="10" t="s">
        <v>12</v>
      </c>
      <c r="D18" s="11">
        <v>15</v>
      </c>
      <c r="E18" s="141">
        <v>0</v>
      </c>
      <c r="F18" s="13">
        <f t="shared" si="0"/>
        <v>0</v>
      </c>
    </row>
    <row r="19" spans="1:6">
      <c r="A19" s="8" t="s">
        <v>89</v>
      </c>
      <c r="B19" s="14" t="s">
        <v>90</v>
      </c>
      <c r="C19" s="10" t="s">
        <v>12</v>
      </c>
      <c r="D19" s="11">
        <v>110</v>
      </c>
      <c r="E19" s="141">
        <v>0</v>
      </c>
      <c r="F19" s="13">
        <f t="shared" si="0"/>
        <v>0</v>
      </c>
    </row>
    <row r="20" spans="1:6">
      <c r="A20" s="8" t="s">
        <v>91</v>
      </c>
      <c r="B20" s="14" t="s">
        <v>92</v>
      </c>
      <c r="C20" s="10" t="s">
        <v>12</v>
      </c>
      <c r="D20" s="11">
        <v>40</v>
      </c>
      <c r="E20" s="141">
        <v>0</v>
      </c>
      <c r="F20" s="13">
        <f t="shared" si="0"/>
        <v>0</v>
      </c>
    </row>
    <row r="21" spans="1:6">
      <c r="A21" s="8" t="s">
        <v>93</v>
      </c>
      <c r="B21" s="14" t="s">
        <v>94</v>
      </c>
      <c r="C21" s="10" t="s">
        <v>12</v>
      </c>
      <c r="D21" s="11">
        <v>6</v>
      </c>
      <c r="E21" s="141">
        <v>0</v>
      </c>
      <c r="F21" s="13">
        <f t="shared" si="0"/>
        <v>0</v>
      </c>
    </row>
    <row r="22" spans="1:6">
      <c r="A22" s="8" t="s">
        <v>95</v>
      </c>
      <c r="B22" s="14" t="s">
        <v>96</v>
      </c>
      <c r="C22" s="10" t="s">
        <v>12</v>
      </c>
      <c r="D22" s="11">
        <v>20</v>
      </c>
      <c r="E22" s="141">
        <v>0</v>
      </c>
      <c r="F22" s="13">
        <f t="shared" si="0"/>
        <v>0</v>
      </c>
    </row>
    <row r="23" spans="1:6">
      <c r="A23" s="8" t="s">
        <v>97</v>
      </c>
      <c r="B23" s="14" t="s">
        <v>98</v>
      </c>
      <c r="C23" s="10" t="s">
        <v>12</v>
      </c>
      <c r="D23" s="11">
        <v>12</v>
      </c>
      <c r="E23" s="141">
        <v>0</v>
      </c>
      <c r="F23" s="13">
        <f t="shared" si="0"/>
        <v>0</v>
      </c>
    </row>
    <row r="24" spans="1:6" ht="30">
      <c r="A24" s="8" t="s">
        <v>99</v>
      </c>
      <c r="B24" s="14" t="s">
        <v>100</v>
      </c>
      <c r="C24" s="10" t="s">
        <v>7</v>
      </c>
      <c r="D24" s="11">
        <v>1</v>
      </c>
      <c r="E24" s="141">
        <v>0</v>
      </c>
      <c r="F24" s="13">
        <f t="shared" si="0"/>
        <v>0</v>
      </c>
    </row>
    <row r="25" spans="1:6">
      <c r="A25" s="8" t="s">
        <v>101</v>
      </c>
      <c r="B25" s="14" t="s">
        <v>102</v>
      </c>
      <c r="C25" s="10" t="s">
        <v>0</v>
      </c>
      <c r="D25" s="11">
        <v>12</v>
      </c>
      <c r="E25" s="141">
        <v>0</v>
      </c>
      <c r="F25" s="13">
        <f t="shared" si="0"/>
        <v>0</v>
      </c>
    </row>
    <row r="26" spans="1:6">
      <c r="A26" s="8" t="s">
        <v>103</v>
      </c>
      <c r="B26" s="14" t="s">
        <v>104</v>
      </c>
      <c r="C26" s="10" t="s">
        <v>0</v>
      </c>
      <c r="D26" s="11">
        <v>6</v>
      </c>
      <c r="E26" s="141">
        <v>0</v>
      </c>
      <c r="F26" s="13">
        <f t="shared" si="0"/>
        <v>0</v>
      </c>
    </row>
    <row r="27" spans="1:6">
      <c r="A27" s="8" t="s">
        <v>105</v>
      </c>
      <c r="B27" s="14" t="s">
        <v>13</v>
      </c>
      <c r="C27" s="10" t="s">
        <v>0</v>
      </c>
      <c r="D27" s="11">
        <v>5</v>
      </c>
      <c r="E27" s="141">
        <v>0</v>
      </c>
      <c r="F27" s="13">
        <f t="shared" si="0"/>
        <v>0</v>
      </c>
    </row>
    <row r="28" spans="1:6">
      <c r="A28" s="8" t="s">
        <v>106</v>
      </c>
      <c r="B28" s="14" t="s">
        <v>107</v>
      </c>
      <c r="C28" s="10" t="s">
        <v>7</v>
      </c>
      <c r="D28" s="11">
        <v>1</v>
      </c>
      <c r="E28" s="141">
        <v>0</v>
      </c>
      <c r="F28" s="13">
        <f t="shared" si="0"/>
        <v>0</v>
      </c>
    </row>
    <row r="29" spans="1:6">
      <c r="A29" s="8" t="s">
        <v>108</v>
      </c>
      <c r="B29" s="14" t="s">
        <v>109</v>
      </c>
      <c r="C29" s="10" t="s">
        <v>0</v>
      </c>
      <c r="D29" s="11">
        <v>5</v>
      </c>
      <c r="E29" s="141">
        <v>0</v>
      </c>
      <c r="F29" s="13">
        <f t="shared" si="0"/>
        <v>0</v>
      </c>
    </row>
    <row r="30" spans="1:6" ht="15.75" customHeight="1">
      <c r="A30" s="8"/>
      <c r="B30" s="14"/>
      <c r="C30" s="10"/>
      <c r="D30" s="11"/>
      <c r="E30" s="141">
        <v>0</v>
      </c>
      <c r="F30" s="13">
        <f t="shared" si="0"/>
        <v>0</v>
      </c>
    </row>
    <row r="31" spans="1:6" ht="31.5">
      <c r="A31" s="47" t="s">
        <v>30</v>
      </c>
      <c r="B31" s="16" t="s">
        <v>110</v>
      </c>
      <c r="C31" s="10"/>
      <c r="D31" s="11"/>
      <c r="E31" s="141">
        <v>0</v>
      </c>
      <c r="F31" s="13">
        <f t="shared" si="0"/>
        <v>0</v>
      </c>
    </row>
    <row r="32" spans="1:6" ht="15.75">
      <c r="A32" s="8"/>
      <c r="B32" s="16"/>
      <c r="C32" s="10"/>
      <c r="D32" s="11"/>
      <c r="E32" s="141">
        <v>0</v>
      </c>
      <c r="F32" s="13">
        <f t="shared" si="0"/>
        <v>0</v>
      </c>
    </row>
    <row r="33" spans="1:6">
      <c r="A33" s="8" t="s">
        <v>111</v>
      </c>
      <c r="B33" s="14" t="s">
        <v>112</v>
      </c>
      <c r="C33" s="10" t="s">
        <v>0</v>
      </c>
      <c r="D33" s="11">
        <v>10</v>
      </c>
      <c r="E33" s="141">
        <v>0</v>
      </c>
      <c r="F33" s="13">
        <f t="shared" si="0"/>
        <v>0</v>
      </c>
    </row>
    <row r="34" spans="1:6" ht="30">
      <c r="A34" s="8" t="s">
        <v>113</v>
      </c>
      <c r="B34" s="14" t="s">
        <v>114</v>
      </c>
      <c r="C34" s="10" t="s">
        <v>7</v>
      </c>
      <c r="D34" s="11">
        <v>1</v>
      </c>
      <c r="E34" s="141">
        <v>0</v>
      </c>
      <c r="F34" s="13">
        <f t="shared" si="0"/>
        <v>0</v>
      </c>
    </row>
    <row r="35" spans="1:6">
      <c r="A35" s="8" t="s">
        <v>115</v>
      </c>
      <c r="B35" s="14" t="s">
        <v>116</v>
      </c>
      <c r="C35" s="10" t="s">
        <v>7</v>
      </c>
      <c r="D35" s="11">
        <v>1</v>
      </c>
      <c r="E35" s="141">
        <v>0</v>
      </c>
      <c r="F35" s="13">
        <f t="shared" si="0"/>
        <v>0</v>
      </c>
    </row>
    <row r="36" spans="1:6" ht="45">
      <c r="A36" s="8" t="s">
        <v>117</v>
      </c>
      <c r="B36" s="14" t="s">
        <v>118</v>
      </c>
      <c r="C36" s="10" t="s">
        <v>8</v>
      </c>
      <c r="D36" s="11">
        <v>1</v>
      </c>
      <c r="E36" s="141">
        <v>0</v>
      </c>
      <c r="F36" s="13">
        <f t="shared" si="0"/>
        <v>0</v>
      </c>
    </row>
    <row r="37" spans="1:6" ht="30">
      <c r="A37" s="8" t="s">
        <v>119</v>
      </c>
      <c r="B37" s="14" t="s">
        <v>120</v>
      </c>
      <c r="C37" s="10" t="s">
        <v>8</v>
      </c>
      <c r="D37" s="11">
        <v>1</v>
      </c>
      <c r="E37" s="141">
        <v>0</v>
      </c>
      <c r="F37" s="13">
        <f t="shared" si="0"/>
        <v>0</v>
      </c>
    </row>
    <row r="38" spans="1:6" ht="45">
      <c r="A38" s="8" t="s">
        <v>121</v>
      </c>
      <c r="B38" s="14" t="s">
        <v>122</v>
      </c>
      <c r="C38" s="10" t="s">
        <v>12</v>
      </c>
      <c r="D38" s="11">
        <v>20</v>
      </c>
      <c r="E38" s="141">
        <v>0</v>
      </c>
      <c r="F38" s="13">
        <f t="shared" si="0"/>
        <v>0</v>
      </c>
    </row>
    <row r="39" spans="1:6" ht="30">
      <c r="A39" s="8" t="s">
        <v>123</v>
      </c>
      <c r="B39" s="14" t="s">
        <v>124</v>
      </c>
      <c r="C39" s="10" t="s">
        <v>8</v>
      </c>
      <c r="D39" s="11">
        <v>1</v>
      </c>
      <c r="E39" s="141">
        <v>0</v>
      </c>
      <c r="F39" s="13">
        <f t="shared" si="0"/>
        <v>0</v>
      </c>
    </row>
    <row r="40" spans="1:6" ht="30">
      <c r="A40" s="8" t="s">
        <v>125</v>
      </c>
      <c r="B40" s="14" t="s">
        <v>126</v>
      </c>
      <c r="C40" s="10" t="s">
        <v>8</v>
      </c>
      <c r="D40" s="11">
        <v>1</v>
      </c>
      <c r="E40" s="141">
        <v>0</v>
      </c>
      <c r="F40" s="13">
        <f t="shared" si="0"/>
        <v>0</v>
      </c>
    </row>
    <row r="41" spans="1:6" ht="30">
      <c r="A41" s="8" t="s">
        <v>127</v>
      </c>
      <c r="B41" s="14" t="s">
        <v>128</v>
      </c>
      <c r="C41" s="10" t="s">
        <v>8</v>
      </c>
      <c r="D41" s="11">
        <v>1</v>
      </c>
      <c r="E41" s="141">
        <v>0</v>
      </c>
      <c r="F41" s="13">
        <f t="shared" si="0"/>
        <v>0</v>
      </c>
    </row>
    <row r="42" spans="1:6" ht="30">
      <c r="A42" s="8" t="s">
        <v>129</v>
      </c>
      <c r="B42" s="14" t="s">
        <v>130</v>
      </c>
      <c r="C42" s="10" t="s">
        <v>8</v>
      </c>
      <c r="D42" s="11">
        <v>1</v>
      </c>
      <c r="E42" s="141">
        <v>0</v>
      </c>
      <c r="F42" s="13">
        <f t="shared" si="0"/>
        <v>0</v>
      </c>
    </row>
    <row r="43" spans="1:6" ht="30">
      <c r="A43" s="8" t="s">
        <v>131</v>
      </c>
      <c r="B43" s="14" t="s">
        <v>132</v>
      </c>
      <c r="C43" s="10" t="s">
        <v>7</v>
      </c>
      <c r="D43" s="11">
        <v>1</v>
      </c>
      <c r="E43" s="141">
        <v>0</v>
      </c>
      <c r="F43" s="13">
        <f t="shared" si="0"/>
        <v>0</v>
      </c>
    </row>
    <row r="44" spans="1:6" ht="45">
      <c r="A44" s="8" t="s">
        <v>133</v>
      </c>
      <c r="B44" s="14" t="s">
        <v>134</v>
      </c>
      <c r="C44" s="10" t="s">
        <v>7</v>
      </c>
      <c r="D44" s="11">
        <v>1</v>
      </c>
      <c r="E44" s="141">
        <v>0</v>
      </c>
      <c r="F44" s="13">
        <f t="shared" si="0"/>
        <v>0</v>
      </c>
    </row>
    <row r="45" spans="1:6" ht="45">
      <c r="A45" s="8" t="s">
        <v>135</v>
      </c>
      <c r="B45" s="14" t="s">
        <v>136</v>
      </c>
      <c r="C45" s="10" t="s">
        <v>0</v>
      </c>
      <c r="D45" s="11">
        <v>16</v>
      </c>
      <c r="E45" s="141">
        <v>0</v>
      </c>
      <c r="F45" s="13">
        <f t="shared" si="0"/>
        <v>0</v>
      </c>
    </row>
    <row r="46" spans="1:6">
      <c r="A46" s="8" t="s">
        <v>137</v>
      </c>
      <c r="B46" s="14" t="s">
        <v>138</v>
      </c>
      <c r="C46" s="10" t="s">
        <v>7</v>
      </c>
      <c r="D46" s="11">
        <v>1</v>
      </c>
      <c r="E46" s="141">
        <v>0</v>
      </c>
      <c r="F46" s="13">
        <f t="shared" si="0"/>
        <v>0</v>
      </c>
    </row>
    <row r="47" spans="1:6">
      <c r="A47" s="8" t="s">
        <v>139</v>
      </c>
      <c r="B47" s="14" t="s">
        <v>102</v>
      </c>
      <c r="C47" s="10" t="s">
        <v>0</v>
      </c>
      <c r="D47" s="11">
        <v>10</v>
      </c>
      <c r="E47" s="141">
        <v>0</v>
      </c>
      <c r="F47" s="13">
        <f t="shared" si="0"/>
        <v>0</v>
      </c>
    </row>
    <row r="48" spans="1:6">
      <c r="A48" s="8" t="s">
        <v>140</v>
      </c>
      <c r="B48" s="14" t="s">
        <v>13</v>
      </c>
      <c r="C48" s="10" t="s">
        <v>0</v>
      </c>
      <c r="D48" s="11">
        <v>4</v>
      </c>
      <c r="E48" s="141">
        <v>0</v>
      </c>
      <c r="F48" s="13">
        <f t="shared" si="0"/>
        <v>0</v>
      </c>
    </row>
    <row r="49" spans="1:6">
      <c r="A49" s="8" t="s">
        <v>141</v>
      </c>
      <c r="B49" s="14" t="s">
        <v>107</v>
      </c>
      <c r="C49" s="10" t="s">
        <v>7</v>
      </c>
      <c r="D49" s="11">
        <v>1</v>
      </c>
      <c r="E49" s="141">
        <v>0</v>
      </c>
      <c r="F49" s="13">
        <f t="shared" si="0"/>
        <v>0</v>
      </c>
    </row>
    <row r="50" spans="1:6">
      <c r="A50" s="8" t="s">
        <v>142</v>
      </c>
      <c r="B50" s="14" t="s">
        <v>109</v>
      </c>
      <c r="C50" s="10" t="s">
        <v>0</v>
      </c>
      <c r="D50" s="11">
        <v>4</v>
      </c>
      <c r="E50" s="141">
        <v>0</v>
      </c>
      <c r="F50" s="13">
        <f t="shared" si="0"/>
        <v>0</v>
      </c>
    </row>
    <row r="51" spans="1:6">
      <c r="A51" s="8"/>
      <c r="B51" s="14"/>
      <c r="C51" s="10"/>
      <c r="D51" s="11"/>
      <c r="E51" s="141">
        <v>0</v>
      </c>
      <c r="F51" s="13">
        <f t="shared" si="0"/>
        <v>0</v>
      </c>
    </row>
    <row r="52" spans="1:6" ht="15.75">
      <c r="A52" s="8" t="s">
        <v>31</v>
      </c>
      <c r="B52" s="16" t="s">
        <v>143</v>
      </c>
      <c r="C52" s="10"/>
      <c r="D52" s="11"/>
      <c r="E52" s="141">
        <v>0</v>
      </c>
      <c r="F52" s="13">
        <f t="shared" si="0"/>
        <v>0</v>
      </c>
    </row>
    <row r="53" spans="1:6" ht="15.75">
      <c r="A53" s="8"/>
      <c r="B53" s="16"/>
      <c r="C53" s="10"/>
      <c r="D53" s="11"/>
      <c r="E53" s="141">
        <v>0</v>
      </c>
      <c r="F53" s="13">
        <f t="shared" si="0"/>
        <v>0</v>
      </c>
    </row>
    <row r="54" spans="1:6">
      <c r="A54" s="8" t="s">
        <v>144</v>
      </c>
      <c r="B54" s="14" t="s">
        <v>145</v>
      </c>
      <c r="C54" s="10" t="s">
        <v>0</v>
      </c>
      <c r="D54" s="11">
        <v>9</v>
      </c>
      <c r="E54" s="141">
        <v>0</v>
      </c>
      <c r="F54" s="13">
        <f t="shared" si="0"/>
        <v>0</v>
      </c>
    </row>
    <row r="55" spans="1:6" ht="30">
      <c r="A55" s="8" t="s">
        <v>146</v>
      </c>
      <c r="B55" s="14" t="s">
        <v>147</v>
      </c>
      <c r="C55" s="10" t="s">
        <v>7</v>
      </c>
      <c r="D55" s="11">
        <v>1</v>
      </c>
      <c r="E55" s="141">
        <v>0</v>
      </c>
      <c r="F55" s="13">
        <f t="shared" si="0"/>
        <v>0</v>
      </c>
    </row>
    <row r="56" spans="1:6">
      <c r="A56" s="8" t="s">
        <v>148</v>
      </c>
      <c r="B56" s="14" t="s">
        <v>116</v>
      </c>
      <c r="C56" s="10" t="s">
        <v>7</v>
      </c>
      <c r="D56" s="11">
        <v>1</v>
      </c>
      <c r="E56" s="141">
        <v>0</v>
      </c>
      <c r="F56" s="13">
        <f t="shared" si="0"/>
        <v>0</v>
      </c>
    </row>
    <row r="57" spans="1:6" ht="45">
      <c r="A57" s="8" t="s">
        <v>149</v>
      </c>
      <c r="B57" s="14" t="s">
        <v>150</v>
      </c>
      <c r="C57" s="10" t="s">
        <v>8</v>
      </c>
      <c r="D57" s="11">
        <v>1</v>
      </c>
      <c r="E57" s="141">
        <v>0</v>
      </c>
      <c r="F57" s="13">
        <f t="shared" si="0"/>
        <v>0</v>
      </c>
    </row>
    <row r="58" spans="1:6" ht="30">
      <c r="A58" s="8" t="s">
        <v>151</v>
      </c>
      <c r="B58" s="14" t="s">
        <v>152</v>
      </c>
      <c r="C58" s="10" t="s">
        <v>8</v>
      </c>
      <c r="D58" s="11">
        <v>1</v>
      </c>
      <c r="E58" s="141">
        <v>0</v>
      </c>
      <c r="F58" s="13">
        <f t="shared" si="0"/>
        <v>0</v>
      </c>
    </row>
    <row r="59" spans="1:6">
      <c r="A59" s="8" t="s">
        <v>153</v>
      </c>
      <c r="B59" s="14" t="s">
        <v>154</v>
      </c>
      <c r="C59" s="10" t="s">
        <v>8</v>
      </c>
      <c r="D59" s="11">
        <v>1</v>
      </c>
      <c r="E59" s="141">
        <v>0</v>
      </c>
      <c r="F59" s="13">
        <f t="shared" si="0"/>
        <v>0</v>
      </c>
    </row>
    <row r="60" spans="1:6">
      <c r="A60" s="8" t="s">
        <v>155</v>
      </c>
      <c r="B60" s="14" t="s">
        <v>156</v>
      </c>
      <c r="C60" s="10" t="s">
        <v>8</v>
      </c>
      <c r="D60" s="11">
        <v>1</v>
      </c>
      <c r="E60" s="141">
        <v>0</v>
      </c>
      <c r="F60" s="13">
        <f t="shared" si="0"/>
        <v>0</v>
      </c>
    </row>
    <row r="61" spans="1:6">
      <c r="A61" s="8" t="s">
        <v>157</v>
      </c>
      <c r="B61" s="14" t="s">
        <v>158</v>
      </c>
      <c r="C61" s="10" t="s">
        <v>7</v>
      </c>
      <c r="D61" s="11">
        <v>1</v>
      </c>
      <c r="E61" s="141">
        <v>0</v>
      </c>
      <c r="F61" s="13">
        <f t="shared" si="0"/>
        <v>0</v>
      </c>
    </row>
    <row r="62" spans="1:6" ht="45">
      <c r="A62" s="8" t="s">
        <v>159</v>
      </c>
      <c r="B62" s="14" t="s">
        <v>160</v>
      </c>
      <c r="C62" s="10" t="s">
        <v>12</v>
      </c>
      <c r="D62" s="11">
        <v>15</v>
      </c>
      <c r="E62" s="141">
        <v>0</v>
      </c>
      <c r="F62" s="13">
        <f t="shared" si="0"/>
        <v>0</v>
      </c>
    </row>
    <row r="63" spans="1:6" ht="30">
      <c r="A63" s="8" t="s">
        <v>161</v>
      </c>
      <c r="B63" s="14" t="s">
        <v>124</v>
      </c>
      <c r="C63" s="10" t="s">
        <v>8</v>
      </c>
      <c r="D63" s="11">
        <v>1</v>
      </c>
      <c r="E63" s="141">
        <v>0</v>
      </c>
      <c r="F63" s="13">
        <f t="shared" si="0"/>
        <v>0</v>
      </c>
    </row>
    <row r="64" spans="1:6" ht="45">
      <c r="A64" s="8" t="s">
        <v>162</v>
      </c>
      <c r="B64" s="14" t="s">
        <v>163</v>
      </c>
      <c r="C64" s="10" t="s">
        <v>7</v>
      </c>
      <c r="D64" s="11">
        <v>1</v>
      </c>
      <c r="E64" s="141">
        <v>0</v>
      </c>
      <c r="F64" s="13">
        <f t="shared" si="0"/>
        <v>0</v>
      </c>
    </row>
    <row r="65" spans="1:6" ht="45">
      <c r="A65" s="8" t="s">
        <v>162</v>
      </c>
      <c r="B65" s="14" t="s">
        <v>164</v>
      </c>
      <c r="C65" s="10" t="s">
        <v>0</v>
      </c>
      <c r="D65" s="11">
        <v>12</v>
      </c>
      <c r="E65" s="141">
        <v>0</v>
      </c>
      <c r="F65" s="13">
        <f t="shared" si="0"/>
        <v>0</v>
      </c>
    </row>
    <row r="66" spans="1:6">
      <c r="A66" s="8" t="s">
        <v>165</v>
      </c>
      <c r="B66" s="14" t="s">
        <v>166</v>
      </c>
      <c r="C66" s="10" t="s">
        <v>8</v>
      </c>
      <c r="D66" s="11">
        <v>1</v>
      </c>
      <c r="E66" s="141">
        <v>0</v>
      </c>
      <c r="F66" s="13">
        <f t="shared" si="0"/>
        <v>0</v>
      </c>
    </row>
    <row r="67" spans="1:6">
      <c r="A67" s="8" t="s">
        <v>167</v>
      </c>
      <c r="B67" s="14" t="s">
        <v>168</v>
      </c>
      <c r="C67" s="10" t="s">
        <v>7</v>
      </c>
      <c r="D67" s="11">
        <v>1</v>
      </c>
      <c r="E67" s="141">
        <v>0</v>
      </c>
      <c r="F67" s="13">
        <f t="shared" si="0"/>
        <v>0</v>
      </c>
    </row>
    <row r="68" spans="1:6">
      <c r="A68" s="8" t="s">
        <v>169</v>
      </c>
      <c r="B68" s="14" t="s">
        <v>170</v>
      </c>
      <c r="C68" s="10" t="s">
        <v>0</v>
      </c>
      <c r="D68" s="11">
        <v>4</v>
      </c>
      <c r="E68" s="141">
        <v>0</v>
      </c>
      <c r="F68" s="13">
        <f t="shared" si="0"/>
        <v>0</v>
      </c>
    </row>
    <row r="69" spans="1:6">
      <c r="A69" s="8" t="s">
        <v>171</v>
      </c>
      <c r="B69" s="14" t="s">
        <v>138</v>
      </c>
      <c r="C69" s="10" t="s">
        <v>7</v>
      </c>
      <c r="D69" s="11">
        <v>1</v>
      </c>
      <c r="E69" s="141">
        <v>0</v>
      </c>
      <c r="F69" s="13">
        <f t="shared" si="0"/>
        <v>0</v>
      </c>
    </row>
    <row r="70" spans="1:6">
      <c r="A70" s="8" t="s">
        <v>172</v>
      </c>
      <c r="B70" s="14" t="s">
        <v>102</v>
      </c>
      <c r="C70" s="10" t="s">
        <v>0</v>
      </c>
      <c r="D70" s="11">
        <v>12</v>
      </c>
      <c r="E70" s="141">
        <v>0</v>
      </c>
      <c r="F70" s="13">
        <f t="shared" si="0"/>
        <v>0</v>
      </c>
    </row>
    <row r="71" spans="1:6">
      <c r="A71" s="8" t="s">
        <v>173</v>
      </c>
      <c r="B71" s="14" t="s">
        <v>13</v>
      </c>
      <c r="C71" s="10" t="s">
        <v>0</v>
      </c>
      <c r="D71" s="11">
        <v>5</v>
      </c>
      <c r="E71" s="141">
        <v>0</v>
      </c>
      <c r="F71" s="13">
        <f t="shared" si="0"/>
        <v>0</v>
      </c>
    </row>
    <row r="72" spans="1:6">
      <c r="A72" s="8" t="s">
        <v>174</v>
      </c>
      <c r="B72" s="14" t="s">
        <v>107</v>
      </c>
      <c r="C72" s="10" t="s">
        <v>7</v>
      </c>
      <c r="D72" s="11">
        <v>1</v>
      </c>
      <c r="E72" s="141">
        <v>0</v>
      </c>
      <c r="F72" s="13">
        <f t="shared" si="0"/>
        <v>0</v>
      </c>
    </row>
    <row r="73" spans="1:6">
      <c r="A73" s="8" t="s">
        <v>175</v>
      </c>
      <c r="B73" s="14" t="s">
        <v>109</v>
      </c>
      <c r="C73" s="10" t="s">
        <v>0</v>
      </c>
      <c r="D73" s="11">
        <v>5</v>
      </c>
      <c r="E73" s="141">
        <v>0</v>
      </c>
      <c r="F73" s="13">
        <f t="shared" si="0"/>
        <v>0</v>
      </c>
    </row>
    <row r="74" spans="1:6" ht="15.75">
      <c r="A74" s="8"/>
      <c r="B74" s="16"/>
      <c r="C74" s="10"/>
      <c r="D74" s="11"/>
      <c r="E74" s="141">
        <v>0</v>
      </c>
      <c r="F74" s="13">
        <f t="shared" si="0"/>
        <v>0</v>
      </c>
    </row>
    <row r="75" spans="1:6" ht="15.75">
      <c r="A75" s="47" t="s">
        <v>32</v>
      </c>
      <c r="B75" s="16" t="s">
        <v>176</v>
      </c>
      <c r="C75" s="10"/>
      <c r="D75" s="11"/>
      <c r="E75" s="141">
        <v>0</v>
      </c>
      <c r="F75" s="13">
        <f t="shared" si="0"/>
        <v>0</v>
      </c>
    </row>
    <row r="76" spans="1:6">
      <c r="A76" s="8"/>
      <c r="B76" s="14"/>
      <c r="C76" s="10"/>
      <c r="D76" s="11"/>
      <c r="E76" s="141">
        <v>0</v>
      </c>
      <c r="F76" s="13">
        <f t="shared" ref="F76:F94" si="1">D76*E76</f>
        <v>0</v>
      </c>
    </row>
    <row r="77" spans="1:6">
      <c r="A77" s="8" t="s">
        <v>177</v>
      </c>
      <c r="B77" s="14" t="s">
        <v>178</v>
      </c>
      <c r="C77" s="10" t="s">
        <v>0</v>
      </c>
      <c r="D77" s="11">
        <v>8</v>
      </c>
      <c r="E77" s="141">
        <v>0</v>
      </c>
      <c r="F77" s="13">
        <f t="shared" si="1"/>
        <v>0</v>
      </c>
    </row>
    <row r="78" spans="1:6" ht="30">
      <c r="A78" s="8" t="s">
        <v>179</v>
      </c>
      <c r="B78" s="14" t="s">
        <v>180</v>
      </c>
      <c r="C78" s="10" t="s">
        <v>7</v>
      </c>
      <c r="D78" s="11">
        <v>1</v>
      </c>
      <c r="E78" s="141">
        <v>0</v>
      </c>
      <c r="F78" s="13">
        <f t="shared" si="1"/>
        <v>0</v>
      </c>
    </row>
    <row r="79" spans="1:6">
      <c r="A79" s="8" t="s">
        <v>181</v>
      </c>
      <c r="B79" s="14" t="s">
        <v>116</v>
      </c>
      <c r="C79" s="10" t="s">
        <v>7</v>
      </c>
      <c r="D79" s="11">
        <v>1</v>
      </c>
      <c r="E79" s="141">
        <v>0</v>
      </c>
      <c r="F79" s="13">
        <f t="shared" si="1"/>
        <v>0</v>
      </c>
    </row>
    <row r="80" spans="1:6" ht="45">
      <c r="A80" s="8" t="s">
        <v>182</v>
      </c>
      <c r="B80" s="14" t="s">
        <v>183</v>
      </c>
      <c r="C80" s="10" t="s">
        <v>8</v>
      </c>
      <c r="D80" s="11">
        <v>1</v>
      </c>
      <c r="E80" s="141">
        <v>0</v>
      </c>
      <c r="F80" s="13">
        <f t="shared" si="1"/>
        <v>0</v>
      </c>
    </row>
    <row r="81" spans="1:6" ht="30">
      <c r="A81" s="8" t="s">
        <v>184</v>
      </c>
      <c r="B81" s="14" t="s">
        <v>185</v>
      </c>
      <c r="C81" s="10" t="s">
        <v>8</v>
      </c>
      <c r="D81" s="11">
        <v>1</v>
      </c>
      <c r="E81" s="141">
        <v>0</v>
      </c>
      <c r="F81" s="13">
        <f t="shared" si="1"/>
        <v>0</v>
      </c>
    </row>
    <row r="82" spans="1:6">
      <c r="A82" s="8" t="s">
        <v>186</v>
      </c>
      <c r="B82" s="14" t="s">
        <v>154</v>
      </c>
      <c r="C82" s="10" t="s">
        <v>8</v>
      </c>
      <c r="D82" s="11">
        <v>1</v>
      </c>
      <c r="E82" s="141">
        <v>0</v>
      </c>
      <c r="F82" s="13">
        <f t="shared" si="1"/>
        <v>0</v>
      </c>
    </row>
    <row r="83" spans="1:6">
      <c r="A83" s="8" t="s">
        <v>187</v>
      </c>
      <c r="B83" s="14" t="s">
        <v>156</v>
      </c>
      <c r="C83" s="10" t="s">
        <v>8</v>
      </c>
      <c r="D83" s="11">
        <v>1</v>
      </c>
      <c r="E83" s="141">
        <v>0</v>
      </c>
      <c r="F83" s="13">
        <f t="shared" si="1"/>
        <v>0</v>
      </c>
    </row>
    <row r="84" spans="1:6">
      <c r="A84" s="8" t="s">
        <v>188</v>
      </c>
      <c r="B84" s="14" t="s">
        <v>158</v>
      </c>
      <c r="C84" s="10" t="s">
        <v>7</v>
      </c>
      <c r="D84" s="11">
        <v>1</v>
      </c>
      <c r="E84" s="141">
        <v>0</v>
      </c>
      <c r="F84" s="13">
        <f t="shared" si="1"/>
        <v>0</v>
      </c>
    </row>
    <row r="85" spans="1:6" ht="45">
      <c r="A85" s="8" t="s">
        <v>189</v>
      </c>
      <c r="B85" s="14" t="s">
        <v>160</v>
      </c>
      <c r="C85" s="10" t="s">
        <v>12</v>
      </c>
      <c r="D85" s="11">
        <v>15</v>
      </c>
      <c r="E85" s="141">
        <v>0</v>
      </c>
      <c r="F85" s="13">
        <f t="shared" si="1"/>
        <v>0</v>
      </c>
    </row>
    <row r="86" spans="1:6" ht="30">
      <c r="A86" s="8" t="s">
        <v>190</v>
      </c>
      <c r="B86" s="14" t="s">
        <v>124</v>
      </c>
      <c r="C86" s="10" t="s">
        <v>8</v>
      </c>
      <c r="D86" s="11">
        <v>1</v>
      </c>
      <c r="E86" s="141">
        <v>0</v>
      </c>
      <c r="F86" s="13">
        <f t="shared" si="1"/>
        <v>0</v>
      </c>
    </row>
    <row r="87" spans="1:6" ht="45">
      <c r="A87" s="8" t="s">
        <v>191</v>
      </c>
      <c r="B87" s="14" t="s">
        <v>163</v>
      </c>
      <c r="C87" s="10" t="s">
        <v>7</v>
      </c>
      <c r="D87" s="11">
        <v>1</v>
      </c>
      <c r="E87" s="141">
        <v>0</v>
      </c>
      <c r="F87" s="13">
        <f t="shared" si="1"/>
        <v>0</v>
      </c>
    </row>
    <row r="88" spans="1:6" ht="45">
      <c r="A88" s="8" t="s">
        <v>192</v>
      </c>
      <c r="B88" s="14" t="s">
        <v>164</v>
      </c>
      <c r="C88" s="10" t="s">
        <v>0</v>
      </c>
      <c r="D88" s="11">
        <v>10</v>
      </c>
      <c r="E88" s="141">
        <v>0</v>
      </c>
      <c r="F88" s="13">
        <f t="shared" si="1"/>
        <v>0</v>
      </c>
    </row>
    <row r="89" spans="1:6">
      <c r="A89" s="8" t="s">
        <v>193</v>
      </c>
      <c r="B89" s="14" t="s">
        <v>138</v>
      </c>
      <c r="C89" s="10" t="s">
        <v>7</v>
      </c>
      <c r="D89" s="11">
        <v>1</v>
      </c>
      <c r="E89" s="141">
        <v>0</v>
      </c>
      <c r="F89" s="13">
        <f t="shared" si="1"/>
        <v>0</v>
      </c>
    </row>
    <row r="90" spans="1:6">
      <c r="A90" s="8" t="s">
        <v>194</v>
      </c>
      <c r="B90" s="14" t="s">
        <v>102</v>
      </c>
      <c r="C90" s="10" t="s">
        <v>0</v>
      </c>
      <c r="D90" s="11">
        <v>12</v>
      </c>
      <c r="E90" s="141">
        <v>0</v>
      </c>
      <c r="F90" s="13">
        <f t="shared" si="1"/>
        <v>0</v>
      </c>
    </row>
    <row r="91" spans="1:6">
      <c r="A91" s="8" t="s">
        <v>195</v>
      </c>
      <c r="B91" s="14" t="s">
        <v>13</v>
      </c>
      <c r="C91" s="10" t="s">
        <v>0</v>
      </c>
      <c r="D91" s="11">
        <v>4</v>
      </c>
      <c r="E91" s="141">
        <v>0</v>
      </c>
      <c r="F91" s="13">
        <f t="shared" si="1"/>
        <v>0</v>
      </c>
    </row>
    <row r="92" spans="1:6">
      <c r="A92" s="8" t="s">
        <v>196</v>
      </c>
      <c r="B92" s="14" t="s">
        <v>107</v>
      </c>
      <c r="C92" s="10" t="s">
        <v>7</v>
      </c>
      <c r="D92" s="11">
        <v>1</v>
      </c>
      <c r="E92" s="141">
        <v>0</v>
      </c>
      <c r="F92" s="13">
        <f t="shared" si="1"/>
        <v>0</v>
      </c>
    </row>
    <row r="93" spans="1:6">
      <c r="A93" s="8" t="s">
        <v>197</v>
      </c>
      <c r="B93" s="14" t="s">
        <v>109</v>
      </c>
      <c r="C93" s="10" t="s">
        <v>0</v>
      </c>
      <c r="D93" s="11">
        <v>4</v>
      </c>
      <c r="E93" s="141">
        <v>0</v>
      </c>
      <c r="F93" s="13">
        <f t="shared" si="1"/>
        <v>0</v>
      </c>
    </row>
    <row r="94" spans="1:6">
      <c r="A94" s="8"/>
      <c r="B94" s="14"/>
      <c r="C94" s="10"/>
      <c r="D94" s="11"/>
      <c r="E94" s="141">
        <v>0</v>
      </c>
      <c r="F94" s="13">
        <f t="shared" si="1"/>
        <v>0</v>
      </c>
    </row>
    <row r="95" spans="1:6" ht="60.75">
      <c r="A95" s="8"/>
      <c r="B95" s="46" t="s">
        <v>198</v>
      </c>
      <c r="C95" s="10"/>
      <c r="D95" s="11"/>
      <c r="E95" s="141"/>
      <c r="F95" s="13"/>
    </row>
    <row r="96" spans="1:6" ht="15.75">
      <c r="A96" s="48"/>
      <c r="B96" s="49"/>
      <c r="C96" s="48"/>
      <c r="D96" s="50"/>
      <c r="E96" s="51"/>
      <c r="F96" s="51"/>
    </row>
    <row r="97" spans="1:6" s="52" customFormat="1" ht="15.75">
      <c r="A97" s="22"/>
      <c r="B97" s="23" t="s">
        <v>9</v>
      </c>
      <c r="C97" s="24"/>
      <c r="D97" s="23"/>
      <c r="E97" s="25"/>
      <c r="F97" s="26">
        <f>SUM(F11:F96)</f>
        <v>0</v>
      </c>
    </row>
    <row r="98" spans="1:6">
      <c r="A98" s="8"/>
      <c r="B98" s="14"/>
      <c r="C98" s="10"/>
      <c r="D98" s="11"/>
      <c r="E98" s="12"/>
      <c r="F98" s="13"/>
    </row>
    <row r="99" spans="1:6">
      <c r="A99" s="8"/>
      <c r="B99" s="14" t="s">
        <v>199</v>
      </c>
      <c r="C99" s="10"/>
      <c r="D99" s="11"/>
      <c r="E99" s="12"/>
      <c r="F99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F87BE-F961-47D4-A135-DB2C4DC421F7}"/>
</file>

<file path=customXml/itemProps2.xml><?xml version="1.0" encoding="utf-8"?>
<ds:datastoreItem xmlns:ds="http://schemas.openxmlformats.org/officeDocument/2006/customXml" ds:itemID="{26B0FFB1-C239-48A8-B8B9-2CE3A035B765}"/>
</file>

<file path=customXml/itemProps3.xml><?xml version="1.0" encoding="utf-8"?>
<ds:datastoreItem xmlns:ds="http://schemas.openxmlformats.org/officeDocument/2006/customXml" ds:itemID="{974A1E2B-E68E-408F-B414-8581E5326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SOUHRN_Projekt</vt:lpstr>
      <vt:lpstr>Díl A</vt:lpstr>
      <vt:lpstr>Díl B</vt:lpstr>
      <vt:lpstr>CenaCelkem</vt:lpstr>
      <vt:lpstr>DPHSni</vt:lpstr>
      <vt:lpstr>DPHZakl</vt:lpstr>
      <vt:lpstr>Mena</vt:lpstr>
      <vt:lpstr>'Díl A'!Názvy_tisku</vt:lpstr>
      <vt:lpstr>SOUHRN_Projekt!SazbaDPH1</vt:lpstr>
      <vt:lpstr>SOUHRN_Projekt!SazbaDPH2</vt:lpstr>
      <vt:lpstr>ZakladDPHSni</vt:lpstr>
      <vt:lpstr>ZakladDPHZakl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Víťa</dc:creator>
  <cp:lastModifiedBy>Miroslav Geršl</cp:lastModifiedBy>
  <cp:lastPrinted>2024-07-01T15:34:06Z</cp:lastPrinted>
  <dcterms:created xsi:type="dcterms:W3CDTF">2022-01-19T08:32:14Z</dcterms:created>
  <dcterms:modified xsi:type="dcterms:W3CDTF">2024-08-01T09:14:48Z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