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ilnoproudá elektroi..." sheetId="2" r:id="rId2"/>
  </sheets>
  <definedNames>
    <definedName name="_xlnm.Print_Area" localSheetId="0">'Rekapitulace stavby'!$D$4:$AO$76,'Rekapitulace stavby'!$C$82:$AQ$96</definedName>
    <definedName name="_xlnm._FilterDatabase" localSheetId="1" hidden="1">'01 - silnoproudá elektroi...'!$C$132:$K$221</definedName>
    <definedName name="_xlnm.Print_Area" localSheetId="1">'01 - silnoproudá elektroi...'!$C$4:$J$76,'01 - silnoproudá elektroi...'!$C$120:$K$221</definedName>
    <definedName name="_xlnm.Print_Titles" localSheetId="0">'Rekapitulace stavby'!$92:$92</definedName>
    <definedName name="_xlnm.Print_Titles" localSheetId="1">'01 - silnoproudá elektroi...'!$132:$132</definedName>
  </definedNames>
  <calcPr fullCalcOnLoad="1"/>
</workbook>
</file>

<file path=xl/sharedStrings.xml><?xml version="1.0" encoding="utf-8"?>
<sst xmlns="http://schemas.openxmlformats.org/spreadsheetml/2006/main" count="1438" uniqueCount="469">
  <si>
    <t>Export Komplet</t>
  </si>
  <si>
    <t/>
  </si>
  <si>
    <t>2.0</t>
  </si>
  <si>
    <t>ZAMOK</t>
  </si>
  <si>
    <t>False</t>
  </si>
  <si>
    <t>{1b0d0f07-98b1-428c-8e98-6c47d05bbd0e}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</si>
  <si>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</si>
  <si>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</si>
  <si>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</si>
  <si>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</si>
  <si>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</si>
  <si>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</si>
  <si>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</si>
  <si>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</si>
  <si>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1583-V3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</si>
  <si>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</si>
  <si>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</si>
  <si>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sportovní haly Vodova v Brně - svítidla</t>
  </si>
  <si>
    <t>KSO:</t>
  </si>
  <si>
    <t>CC-CZ:</t>
  </si>
  <si>
    <t>Místo:</t>
  </si>
  <si>
    <t xml:space="preserve"> </t>
  </si>
  <si>
    <t>Datum:</t>
  </si>
  <si>
    <t>23. 4. 2024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</si>
  <si>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</si>
  <si>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</si>
  <si>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</si>
  <si>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</si>
  <si>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</si>
  <si>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</si>
  <si>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</si>
  <si>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</si>
  <si>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</si>
  <si>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</si>
  <si>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</si>
  <si>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</si>
  <si>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</si>
  <si>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</si>
  <si>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</si>
  <si>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</si>
  <si>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</si>
  <si>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</si>
  <si>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</si>
  <si>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</si>
  <si>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</si>
  <si>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</si>
  <si>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</si>
  <si>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</si>
  <si>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</si>
  <si>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</si>
  <si>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</si>
  <si>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</si>
  <si>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</si>
  <si>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</si>
  <si>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</si>
  <si>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</si>
  <si>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</si>
  <si>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</si>
  <si>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</si>
  <si>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</si>
  <si>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</si>
  <si>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</si>
  <si>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</si>
  <si>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</si>
  <si>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</si>
  <si>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</si>
  <si>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</si>
  <si>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</si>
  <si>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</si>
  <si>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</si>
  <si>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</si>
  <si>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</si>
  <si>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</si>
  <si>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</si>
  <si>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</si>
  <si>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</si>
  <si>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</si>
  <si>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</si>
  <si>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</si>
  <si>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silnoproudá elektroinstalace</t>
  </si>
  <si>
    <t>STA</t>
  </si>
  <si>
    <t>1</t>
  </si>
  <si>
    <t>{ac600d1b-b22c-4630-a142-e62741c98222}</t>
  </si>
  <si>
    <t>2</t>
  </si>
  <si>
    <t>KRYCÍ LIST SOUPISU PRACÍ</t>
  </si>
  <si>
    <t>Objekt:</t>
  </si>
  <si>
    <t>01 - silnoproudá elektroinstalace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</si>
  <si>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</si>
  <si>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</si>
  <si>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</si>
  <si>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</si>
  <si>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</si>
  <si>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</si>
  <si>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469 - Stavební práce při elektromontážích</t>
  </si>
  <si>
    <t xml:space="preserve">    D - Demontáže</t>
  </si>
  <si>
    <t>M - Práce a dodávky M</t>
  </si>
  <si>
    <t xml:space="preserve">    21-M.4 - Kabeláž</t>
  </si>
  <si>
    <t xml:space="preserve">    21-M - Elektromontáže</t>
  </si>
  <si>
    <t xml:space="preserve">    21-M.2 - Technologické zařízení</t>
  </si>
  <si>
    <t xml:space="preserve">    22-M - Montáže technologických zařízení pro dopravní stavby</t>
  </si>
  <si>
    <t xml:space="preserve">    58-M - Revize vyhrazených technických zařízení</t>
  </si>
  <si>
    <t xml:space="preserve">    HZS - Hodinové zúčtovací sazby</t>
  </si>
  <si>
    <t xml:space="preserve">    N01 - Spotřební materiál</t>
  </si>
  <si>
    <t>751 - Kabelové žlaby</t>
  </si>
  <si>
    <t>PSV - Práce a dodávky PSV</t>
  </si>
  <si>
    <t xml:space="preserve">    748 - Elektromontáže - osvětlovací zařízení a svítidla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</si>
  <si>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</si>
  <si>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</si>
  <si>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</si>
  <si>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</si>
  <si>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</si>
  <si>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</si>
  <si>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</si>
  <si>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</si>
  <si>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</si>
  <si>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</si>
  <si>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</si>
  <si>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</si>
  <si>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</si>
  <si>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</si>
  <si>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</si>
  <si>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</si>
  <si>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</si>
  <si>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</si>
  <si>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</si>
  <si>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469</t>
  </si>
  <si>
    <t>Stavební práce při elektromontážích</t>
  </si>
  <si>
    <t>K</t>
  </si>
  <si>
    <t>460680203</t>
  </si>
  <si>
    <t>Vybourání otvorů ve zdivu betonovém plochy do 0,02 m2, tloušťky do 45 cm</t>
  </si>
  <si>
    <t>kus</t>
  </si>
  <si>
    <t>4</t>
  </si>
  <si>
    <t>-782003787</t>
  </si>
  <si>
    <t>Demontáže</t>
  </si>
  <si>
    <t>14</t>
  </si>
  <si>
    <t>D0001</t>
  </si>
  <si>
    <t>Demontáž stávající elektroinstalace v rozsahu stavebních úprav, vč. ekologické likvidace materiálů, nebo opětovné montáže</t>
  </si>
  <si>
    <t>kpl</t>
  </si>
  <si>
    <t>-1442314076</t>
  </si>
  <si>
    <t>M</t>
  </si>
  <si>
    <t>Práce a dodávky M</t>
  </si>
  <si>
    <t>21-M.4</t>
  </si>
  <si>
    <t>Kabeláž</t>
  </si>
  <si>
    <t>17</t>
  </si>
  <si>
    <t>210100001</t>
  </si>
  <si>
    <t>Ukončení vodičů v rozváděči nebo na přístroji včetně zapojení průřezu žíly do 2,5 mm2</t>
  </si>
  <si>
    <t>CS ÚRS 2015 02</t>
  </si>
  <si>
    <t>64</t>
  </si>
  <si>
    <t>-1779702988</t>
  </si>
  <si>
    <t>24</t>
  </si>
  <si>
    <t>210800051</t>
  </si>
  <si>
    <t>Montáž měděných vodičů CYY, CMA, CY, CYA, HO5V, HO7V 1,5 mm2 pod omítku ve stropě, nebo ve žlabech</t>
  </si>
  <si>
    <t>m</t>
  </si>
  <si>
    <t>-1928376704</t>
  </si>
  <si>
    <t>25</t>
  </si>
  <si>
    <t>341110300</t>
  </si>
  <si>
    <t>kabel silový s Cu jádrem CYKY 3x1,5 mm2</t>
  </si>
  <si>
    <t>128</t>
  </si>
  <si>
    <t>458591451</t>
  </si>
  <si>
    <t>30</t>
  </si>
  <si>
    <t>210800116</t>
  </si>
  <si>
    <t>Montáž měděných kabelů CYKY,CYBY,CYMY,NYM,CYKYLS,CYKYLo 5x2,5 mm2</t>
  </si>
  <si>
    <t>CS ÚRS 2013 02</t>
  </si>
  <si>
    <t>1255230480</t>
  </si>
  <si>
    <t>31</t>
  </si>
  <si>
    <t>341110940</t>
  </si>
  <si>
    <t>kabel silový s Cu jádrem CYKY 5x2,5 mm2</t>
  </si>
  <si>
    <t>1641223036</t>
  </si>
  <si>
    <t>45</t>
  </si>
  <si>
    <t>210812063.1</t>
  </si>
  <si>
    <t>Montáž kabel Cu plný kulatý do 1 kV 5x4 až 6 mm2 uložený volně nebo v liště (CYKY)</t>
  </si>
  <si>
    <t>CS ÚRS 2018 01</t>
  </si>
  <si>
    <t>-1468041167</t>
  </si>
  <si>
    <t>46</t>
  </si>
  <si>
    <t>34111098</t>
  </si>
  <si>
    <t>kabel silový s Cu jádrem 1 kV 5x4mm2</t>
  </si>
  <si>
    <t>-59992547</t>
  </si>
  <si>
    <t>61</t>
  </si>
  <si>
    <t>210950202</t>
  </si>
  <si>
    <t>Příplatek na zatahování kabelů hmotnosti do 2 kg do tvárnicových tras a kolektorů</t>
  </si>
  <si>
    <t>CS ÚRS 2015 01</t>
  </si>
  <si>
    <t>-1018725938</t>
  </si>
  <si>
    <t>21-M</t>
  </si>
  <si>
    <t>Elektromontáže</t>
  </si>
  <si>
    <t>3</t>
  </si>
  <si>
    <t>66</t>
  </si>
  <si>
    <t>210010301</t>
  </si>
  <si>
    <t>Montáž krabic přístrojových zapuštěných plastových kruhových KU 68/1, KU68/1301, KP67, KP68/2</t>
  </si>
  <si>
    <t>986009981</t>
  </si>
  <si>
    <t>67</t>
  </si>
  <si>
    <t>34571523</t>
  </si>
  <si>
    <t>krabice přístrojová odbočná s víčkem z PH, D 103 mm x 50 mm</t>
  </si>
  <si>
    <t>256</t>
  </si>
  <si>
    <t>-1712722204</t>
  </si>
  <si>
    <t>68</t>
  </si>
  <si>
    <t>345715110.1</t>
  </si>
  <si>
    <t>krabice přístrojová instalační KP 68/2</t>
  </si>
  <si>
    <t>-872279122</t>
  </si>
  <si>
    <t>69</t>
  </si>
  <si>
    <t>210010311</t>
  </si>
  <si>
    <t>Montáž krabic odbočných zapuštěných plastových kruhových KU68-1902/KO68, KO97/KO97V</t>
  </si>
  <si>
    <t>181271641</t>
  </si>
  <si>
    <t>70</t>
  </si>
  <si>
    <t>345715190</t>
  </si>
  <si>
    <t>krabice univerzální z PH KU 68/2-1902s víčkem KO68</t>
  </si>
  <si>
    <t>-1372024325</t>
  </si>
  <si>
    <t>84</t>
  </si>
  <si>
    <t>231701530</t>
  </si>
  <si>
    <t>pěna montážní protipožární polyuretanová SOUDAFOAM FR-B1 jednosložková 750 ml, požární odolnost více než 360 minut</t>
  </si>
  <si>
    <t>47219686</t>
  </si>
  <si>
    <t>85</t>
  </si>
  <si>
    <t>v_06</t>
  </si>
  <si>
    <t>Požární ucpávky prostupů El90</t>
  </si>
  <si>
    <t>m2</t>
  </si>
  <si>
    <t>495366440</t>
  </si>
  <si>
    <t>86</t>
  </si>
  <si>
    <t>742190004</t>
  </si>
  <si>
    <t>Požárně těsnící materiál do prostupu</t>
  </si>
  <si>
    <t>CS ÚRS 2018 02</t>
  </si>
  <si>
    <t>16</t>
  </si>
  <si>
    <t>-1953379219</t>
  </si>
  <si>
    <t>21-M.2</t>
  </si>
  <si>
    <t>Technologické zařízení</t>
  </si>
  <si>
    <t>100</t>
  </si>
  <si>
    <t>210190003.1</t>
  </si>
  <si>
    <t>Montáž rozvodnic běžných oceloplechových nebo plastových do 200 kg</t>
  </si>
  <si>
    <t>-1473535539</t>
  </si>
  <si>
    <t>251</t>
  </si>
  <si>
    <t>357118066.1yyy</t>
  </si>
  <si>
    <t>rozvaděč ROS,nástěnný, vč. osazení, zapojení, výzbroje, ovládání na dveřích, dle schématu a specifikace</t>
  </si>
  <si>
    <t>546519818</t>
  </si>
  <si>
    <t>250</t>
  </si>
  <si>
    <t>357118066.1xxx</t>
  </si>
  <si>
    <t>Úprava rozvaděče RH1,doplnněí vývodu a demontáž stávajících vývodů, vč. osazení, zapojení, výzbroje, dle schématu a specifikace</t>
  </si>
  <si>
    <t>1771436093</t>
  </si>
  <si>
    <t>22-M</t>
  </si>
  <si>
    <t>Montáže technologických zařízení pro dopravní stavby</t>
  </si>
  <si>
    <t>109</t>
  </si>
  <si>
    <t>210800004</t>
  </si>
  <si>
    <t>Montáž měděných vodičů CYY 6 mm2</t>
  </si>
  <si>
    <t>-1222151318</t>
  </si>
  <si>
    <t>110</t>
  </si>
  <si>
    <t>341421570</t>
  </si>
  <si>
    <t>vodič silový s Cu jádrem CYA H07 V-K 6 mm2</t>
  </si>
  <si>
    <t>534687466</t>
  </si>
  <si>
    <t>115</t>
  </si>
  <si>
    <t>210800007</t>
  </si>
  <si>
    <t>Montáž měděných vodičů CYY 35 mm2</t>
  </si>
  <si>
    <t>738446681</t>
  </si>
  <si>
    <t>116</t>
  </si>
  <si>
    <t>341413600</t>
  </si>
  <si>
    <t>vodič silový s Cu jádrem CYA H07 V-K 35 mm2</t>
  </si>
  <si>
    <t>CS ÚRS 2014 01</t>
  </si>
  <si>
    <t>-1175040626</t>
  </si>
  <si>
    <t>119</t>
  </si>
  <si>
    <t>R-001</t>
  </si>
  <si>
    <t>Montáž ochranné svorkovnice</t>
  </si>
  <si>
    <t>-517823147</t>
  </si>
  <si>
    <t>120</t>
  </si>
  <si>
    <t>R-002</t>
  </si>
  <si>
    <t>Ochranná ekvipotenciální svorkovnice</t>
  </si>
  <si>
    <t>-607220064</t>
  </si>
  <si>
    <t>58-M</t>
  </si>
  <si>
    <t>Revize vyhrazených technických zařízení</t>
  </si>
  <si>
    <t>176</t>
  </si>
  <si>
    <t>210280001</t>
  </si>
  <si>
    <t>Revize, vypínán zařízení, dozor správce</t>
  </si>
  <si>
    <t>1236511372</t>
  </si>
  <si>
    <t>177</t>
  </si>
  <si>
    <t>210280002</t>
  </si>
  <si>
    <t>Výchozí revize</t>
  </si>
  <si>
    <t>-758338236</t>
  </si>
  <si>
    <t>178</t>
  </si>
  <si>
    <t>210280003</t>
  </si>
  <si>
    <t>Zkoušky a prohlídky el rozvodů a zařízení celková prohlídka pro objem mtž prací do 1 000 000 Kč</t>
  </si>
  <si>
    <t>519333366</t>
  </si>
  <si>
    <t>179</t>
  </si>
  <si>
    <t>210280010</t>
  </si>
  <si>
    <t>Příplatek k celkové prohlídce za dalších i započatých 500 000 Kč přes 1 000 000 Kč</t>
  </si>
  <si>
    <t>CS ÚRS 2016 01</t>
  </si>
  <si>
    <t>-2134448467</t>
  </si>
  <si>
    <t>180</t>
  </si>
  <si>
    <t>210280101</t>
  </si>
  <si>
    <t>Kontrola rozváděčů nn silových hmotnosti do 200 kg</t>
  </si>
  <si>
    <t>-380299315</t>
  </si>
  <si>
    <t>181</t>
  </si>
  <si>
    <t>210280161</t>
  </si>
  <si>
    <t>Oživení jednoho pole rozváděče se složitou výzbrojí</t>
  </si>
  <si>
    <t>1151252802</t>
  </si>
  <si>
    <t>182</t>
  </si>
  <si>
    <t>210290891</t>
  </si>
  <si>
    <t>Doplnění orientačních štítků na kabel (při revizi)</t>
  </si>
  <si>
    <t>-1327943880</t>
  </si>
  <si>
    <t>183</t>
  </si>
  <si>
    <t>580101004</t>
  </si>
  <si>
    <t>Kontrola stavu rozvaděče přes 30 přístrojů rozvodných zařízení</t>
  </si>
  <si>
    <t>pole</t>
  </si>
  <si>
    <t>CS ÚRS 2016 02</t>
  </si>
  <si>
    <t>-1678730353</t>
  </si>
  <si>
    <t>184</t>
  </si>
  <si>
    <t>580103003</t>
  </si>
  <si>
    <t>Kontrola stavu elektrického okruhu přes 10 vývodů v prostoru bezpečném</t>
  </si>
  <si>
    <t>okruh</t>
  </si>
  <si>
    <t>-609837349</t>
  </si>
  <si>
    <t>185</t>
  </si>
  <si>
    <t>580105033</t>
  </si>
  <si>
    <t>Kontrola stavu ochrany před úderem blesku kombinované soustavy přes 8 svodů</t>
  </si>
  <si>
    <t>svod</t>
  </si>
  <si>
    <t>-33500540</t>
  </si>
  <si>
    <t>186</t>
  </si>
  <si>
    <t>580106002</t>
  </si>
  <si>
    <t>Měření izolačních odporů okruhu celého rozvaděče nebo rozvodnice</t>
  </si>
  <si>
    <t>měření</t>
  </si>
  <si>
    <t>-104167816</t>
  </si>
  <si>
    <t>187</t>
  </si>
  <si>
    <t>580106013</t>
  </si>
  <si>
    <t>Měření, zkoušení a prověření ochrany chráničem napěťovým nebo proudovým</t>
  </si>
  <si>
    <t>1392649512</t>
  </si>
  <si>
    <t>188</t>
  </si>
  <si>
    <t>580106031</t>
  </si>
  <si>
    <t xml:space="preserve">Zkouška přepěťové ochrany </t>
  </si>
  <si>
    <t>524694900</t>
  </si>
  <si>
    <t>189</t>
  </si>
  <si>
    <t>R-099</t>
  </si>
  <si>
    <t>Revizní zpráva</t>
  </si>
  <si>
    <t>1897588813</t>
  </si>
  <si>
    <t>HZS</t>
  </si>
  <si>
    <t>Hodinové zúčtovací sazby</t>
  </si>
  <si>
    <t>190</t>
  </si>
  <si>
    <t>Hod.sazba2</t>
  </si>
  <si>
    <t>Pomocné zednické práce</t>
  </si>
  <si>
    <t>hod</t>
  </si>
  <si>
    <t>512</t>
  </si>
  <si>
    <t>-1367748337</t>
  </si>
  <si>
    <t>191</t>
  </si>
  <si>
    <t>Hod.sazba3</t>
  </si>
  <si>
    <t>Pomocné nekvalifikované práce</t>
  </si>
  <si>
    <t>757318488</t>
  </si>
  <si>
    <t>192</t>
  </si>
  <si>
    <t>Hod.sazba5</t>
  </si>
  <si>
    <t>Zabezpečení pracoviště</t>
  </si>
  <si>
    <t>-2061997128</t>
  </si>
  <si>
    <t>193</t>
  </si>
  <si>
    <t>Hod.sazba6</t>
  </si>
  <si>
    <t>Koordinace postupu prací s ost. profesemi</t>
  </si>
  <si>
    <t>-1036402304</t>
  </si>
  <si>
    <t>194</t>
  </si>
  <si>
    <t>HZS2221</t>
  </si>
  <si>
    <t>Hodinová zúčtovací sazba elektrikář</t>
  </si>
  <si>
    <t>-1015255162</t>
  </si>
  <si>
    <t>195</t>
  </si>
  <si>
    <t>HZS2222</t>
  </si>
  <si>
    <t>Hodinová zúčtovací sazba elektrikář odborný</t>
  </si>
  <si>
    <t>-1392917845</t>
  </si>
  <si>
    <t>196</t>
  </si>
  <si>
    <t>HZS4211</t>
  </si>
  <si>
    <t>Hodinová zúčtovací sazba revizní technik</t>
  </si>
  <si>
    <t>1661670026</t>
  </si>
  <si>
    <t>197</t>
  </si>
  <si>
    <t>HZS4212</t>
  </si>
  <si>
    <t>Hodinová zúčtovací sazba revizní technik specialista</t>
  </si>
  <si>
    <t>1827610729</t>
  </si>
  <si>
    <t>198</t>
  </si>
  <si>
    <t>HZS4232</t>
  </si>
  <si>
    <t>Hodinová zúčtovací sazba technik odborný</t>
  </si>
  <si>
    <t>-1412683258</t>
  </si>
  <si>
    <t>N01</t>
  </si>
  <si>
    <t>Spotřební materiál</t>
  </si>
  <si>
    <t>199</t>
  </si>
  <si>
    <t>N1.2</t>
  </si>
  <si>
    <t>Podružný materiál</t>
  </si>
  <si>
    <t>-1589641566</t>
  </si>
  <si>
    <t>751</t>
  </si>
  <si>
    <t>Kabelové žlaby</t>
  </si>
  <si>
    <t>200</t>
  </si>
  <si>
    <t>210020011</t>
  </si>
  <si>
    <t>Montáž kabelových závěsů hřebenových do 5 kabelů</t>
  </si>
  <si>
    <t>-953591672</t>
  </si>
  <si>
    <t>202</t>
  </si>
  <si>
    <t>210020301.1</t>
  </si>
  <si>
    <t>Montáž žlabů kovových, šířky do 50 mm s víkem</t>
  </si>
  <si>
    <t>-1263679042</t>
  </si>
  <si>
    <t>203</t>
  </si>
  <si>
    <t>345754910.1.b</t>
  </si>
  <si>
    <t>Kabelový pozinkovaný žlab, plný,  s integ. spojkou 50x50, vč. lomových a rozbočovacích dílů, materiálu pro zavěšení, s víkem</t>
  </si>
  <si>
    <t>-315249046</t>
  </si>
  <si>
    <t>206</t>
  </si>
  <si>
    <t>210020310.1</t>
  </si>
  <si>
    <t>Montáž žlabů kovových šířky do 600 mm, vč. víka</t>
  </si>
  <si>
    <t>CS ÚRS 2012 02</t>
  </si>
  <si>
    <t>2073443613</t>
  </si>
  <si>
    <t>207</t>
  </si>
  <si>
    <t>345754930.1</t>
  </si>
  <si>
    <t>Kabelový pozinkovaný žlab, plný,  s integ. spojkou 100x100, vč. lomových a rozbočovacích dílů, materiálu pro zavěšení, s víkem</t>
  </si>
  <si>
    <t>-1460358157</t>
  </si>
  <si>
    <t>210</t>
  </si>
  <si>
    <t>742190003</t>
  </si>
  <si>
    <t>Vyvazování kabeláže ve žlabech</t>
  </si>
  <si>
    <t>1557438839</t>
  </si>
  <si>
    <t>PSV</t>
  </si>
  <si>
    <t>Práce a dodávky PSV</t>
  </si>
  <si>
    <t>748</t>
  </si>
  <si>
    <t>Elektromontáže - osvětlovací zařízení a svítidla</t>
  </si>
  <si>
    <t>230</t>
  </si>
  <si>
    <t>210201025</t>
  </si>
  <si>
    <t>Montáž svítidel, přisazených/závěsných, vnitřních/venkovních</t>
  </si>
  <si>
    <t>KUS</t>
  </si>
  <si>
    <t>258302104</t>
  </si>
  <si>
    <t>233</t>
  </si>
  <si>
    <t>C</t>
  </si>
  <si>
    <t>LMD Do 833creta LED 4K PM IP40 přisazené svítidlo, mřížka, UGR&lt;19</t>
  </si>
  <si>
    <t>8</t>
  </si>
  <si>
    <t>-1272706085</t>
  </si>
  <si>
    <t>235</t>
  </si>
  <si>
    <t>F</t>
  </si>
  <si>
    <t xml:space="preserve">LMD DO Frm-412653-PM LED IP66 nasvětlovací svítidlo pro sportoviště, asymetrická vyzařovací charakteristika
</t>
  </si>
  <si>
    <t>-674365445</t>
  </si>
  <si>
    <t>236</t>
  </si>
  <si>
    <t>N1</t>
  </si>
  <si>
    <t xml:space="preserve">LMD C4 RedoS LED area IP20 přisazené nouzové antipanické sv.
</t>
  </si>
  <si>
    <t>-1588089041</t>
  </si>
  <si>
    <t>237</t>
  </si>
  <si>
    <t>N2</t>
  </si>
  <si>
    <t xml:space="preserve">LMD C4 RedoS LED korr. IP20 přisazené nouzové antipanické sv.
</t>
  </si>
  <si>
    <t>190547504</t>
  </si>
  <si>
    <t>239</t>
  </si>
  <si>
    <t>E</t>
  </si>
  <si>
    <t xml:space="preserve">LMD RI RBST 15000-840 B-PM přisazené svítidlo pro sportoviště, UGR
</t>
  </si>
  <si>
    <t>-1321469714</t>
  </si>
  <si>
    <t>VRN</t>
  </si>
  <si>
    <t>Vedlejší rozpočtové náklady</t>
  </si>
  <si>
    <t>5</t>
  </si>
  <si>
    <t>VRN1</t>
  </si>
  <si>
    <t>Průzkumné, geodetické a projektové práce</t>
  </si>
  <si>
    <t>240</t>
  </si>
  <si>
    <t>011464000</t>
  </si>
  <si>
    <t>Měření (monitoring) úrovně osvětlení</t>
  </si>
  <si>
    <t>1024</t>
  </si>
  <si>
    <t>-1246417699</t>
  </si>
  <si>
    <t>241</t>
  </si>
  <si>
    <t>013203000</t>
  </si>
  <si>
    <t>Konstrukční dokumentace technologichých zařízení (rozvaděče)</t>
  </si>
  <si>
    <t>-1033656015</t>
  </si>
  <si>
    <t>242</t>
  </si>
  <si>
    <t>013254000</t>
  </si>
  <si>
    <t>Dokumentace skutečného provedení stavby</t>
  </si>
  <si>
    <t>1099073261</t>
  </si>
  <si>
    <t>243</t>
  </si>
  <si>
    <t>013254000.2</t>
  </si>
  <si>
    <t>Realizační dokumentace (provádí dodavatel)</t>
  </si>
  <si>
    <t>1870252853</t>
  </si>
  <si>
    <t>VRN4</t>
  </si>
  <si>
    <t>Inženýrská činnost</t>
  </si>
  <si>
    <t>244</t>
  </si>
  <si>
    <t>041002000</t>
  </si>
  <si>
    <t>Dozory</t>
  </si>
  <si>
    <t>1167386884</t>
  </si>
  <si>
    <t>245</t>
  </si>
  <si>
    <t>043002000</t>
  </si>
  <si>
    <t>Zkoušky a ostatní měření</t>
  </si>
  <si>
    <t>70342944</t>
  </si>
  <si>
    <t>246</t>
  </si>
  <si>
    <t>045002000</t>
  </si>
  <si>
    <t>Kompletační a koordinační činnost</t>
  </si>
  <si>
    <t>-31440355</t>
  </si>
  <si>
    <t>247</t>
  </si>
  <si>
    <t>049002000</t>
  </si>
  <si>
    <t>Ostatní inženýrská činnost</t>
  </si>
  <si>
    <t>-1860964963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</si>
</sst>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0.12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1583-V3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Rekonstrukce sportovní haly Vodova v Brně - svítidla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23. 4. 2024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16.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silnoproudá elektroi...'!J30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'01 - silnoproudá elektroi...'!P133</f>
        <v>0</v>
      </c>
      <c r="AV95" s="125">
        <f>'01 - silnoproudá elektroi...'!J33</f>
        <v>0</v>
      </c>
      <c r="AW95" s="125">
        <f>'01 - silnoproudá elektroi...'!J34</f>
        <v>0</v>
      </c>
      <c r="AX95" s="125">
        <f>'01 - silnoproudá elektroi...'!J35</f>
        <v>0</v>
      </c>
      <c r="AY95" s="125">
        <f>'01 - silnoproudá elektroi...'!J36</f>
        <v>0</v>
      </c>
      <c r="AZ95" s="125">
        <f>'01 - silnoproudá elektroi...'!F33</f>
        <v>0</v>
      </c>
      <c r="BA95" s="125">
        <f>'01 - silnoproudá elektroi...'!F34</f>
        <v>0</v>
      </c>
      <c r="BB95" s="125">
        <f>'01 - silnoproudá elektroi...'!F35</f>
        <v>0</v>
      </c>
      <c r="BC95" s="125">
        <f>'01 - silnoproudá elektroi...'!F36</f>
        <v>0</v>
      </c>
      <c r="BD95" s="127">
        <f>'01 - silnoproudá elektroi...'!F37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silnoproudá elektro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83</v>
      </c>
    </row>
    <row r="4" spans="2:46" s="1" customFormat="1" ht="24.95" customHeight="1">
      <c r="B4" s="17"/>
      <c r="D4" s="131" t="s">
        <v>84</v>
      </c>
      <c r="L4" s="17"/>
      <c r="M4" s="13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3" t="s">
        <v>16</v>
      </c>
      <c r="L6" s="17"/>
    </row>
    <row r="7" spans="2:12" s="1" customFormat="1" ht="16.5" customHeight="1">
      <c r="B7" s="17"/>
      <c r="E7" s="134" t="str">
        <f>'Rekapitulace stavby'!K6</f>
        <v>Rekonstrukce sportovní haly Vodova v Brně - svítidla</v>
      </c>
      <c r="F7" s="133"/>
      <c r="G7" s="133"/>
      <c r="H7" s="133"/>
      <c r="L7" s="17"/>
    </row>
    <row r="8" spans="1:31" s="2" customFormat="1" ht="12" customHeight="1">
      <c r="A8" s="35"/>
      <c r="B8" s="41"/>
      <c r="C8" s="35"/>
      <c r="D8" s="133" t="s">
        <v>85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5" t="s">
        <v>86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23. 4. 2024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6" t="str">
        <f>IF('Rekapitulace stavby'!E11="","",'Rekapitulace stavby'!E11)</f>
        <v xml:space="preserve"> </v>
      </c>
      <c r="F15" s="35"/>
      <c r="G15" s="35"/>
      <c r="H15" s="35"/>
      <c r="I15" s="133" t="s">
        <v>26</v>
      </c>
      <c r="J15" s="136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3" t="s">
        <v>27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3" t="s">
        <v>29</v>
      </c>
      <c r="E20" s="35"/>
      <c r="F20" s="35"/>
      <c r="G20" s="35"/>
      <c r="H20" s="35"/>
      <c r="I20" s="133" t="s">
        <v>25</v>
      </c>
      <c r="J20" s="136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6" t="str">
        <f>IF('Rekapitulace stavby'!E17="","",'Rekapitulace stavby'!E17)</f>
        <v xml:space="preserve"> </v>
      </c>
      <c r="F21" s="35"/>
      <c r="G21" s="35"/>
      <c r="H21" s="35"/>
      <c r="I21" s="133" t="s">
        <v>26</v>
      </c>
      <c r="J21" s="136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3" t="s">
        <v>31</v>
      </c>
      <c r="E23" s="35"/>
      <c r="F23" s="35"/>
      <c r="G23" s="35"/>
      <c r="H23" s="35"/>
      <c r="I23" s="133" t="s">
        <v>25</v>
      </c>
      <c r="J23" s="136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6" t="str">
        <f>IF('Rekapitulace stavby'!E20="","",'Rekapitulace stavby'!E20)</f>
        <v xml:space="preserve"> </v>
      </c>
      <c r="F24" s="35"/>
      <c r="G24" s="35"/>
      <c r="H24" s="35"/>
      <c r="I24" s="133" t="s">
        <v>26</v>
      </c>
      <c r="J24" s="136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3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3" t="s">
        <v>33</v>
      </c>
      <c r="E30" s="35"/>
      <c r="F30" s="35"/>
      <c r="G30" s="35"/>
      <c r="H30" s="35"/>
      <c r="I30" s="35"/>
      <c r="J30" s="144">
        <f>ROUND(J133,2)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5" t="s">
        <v>35</v>
      </c>
      <c r="G32" s="35"/>
      <c r="H32" s="35"/>
      <c r="I32" s="145" t="s">
        <v>34</v>
      </c>
      <c r="J32" s="14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46" t="s">
        <v>37</v>
      </c>
      <c r="E33" s="133" t="s">
        <v>38</v>
      </c>
      <c r="F33" s="147">
        <f>ROUND((SUM(BE133:BE221)),2)</f>
        <v>0</v>
      </c>
      <c r="G33" s="35"/>
      <c r="H33" s="35"/>
      <c r="I33" s="148">
        <v>0.21</v>
      </c>
      <c r="J33" s="147">
        <f>ROUND(((SUM(BE133:BE221))*I33),2)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3" t="s">
        <v>39</v>
      </c>
      <c r="F34" s="147">
        <f>ROUND((SUM(BF133:BF221)),2)</f>
        <v>0</v>
      </c>
      <c r="G34" s="35"/>
      <c r="H34" s="35"/>
      <c r="I34" s="148">
        <v>0.12</v>
      </c>
      <c r="J34" s="147">
        <f>ROUND(((SUM(BF133:BF221))*I34),2)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40</v>
      </c>
      <c r="F35" s="147">
        <f>ROUND((SUM(BG133:BG221)),2)</f>
        <v>0</v>
      </c>
      <c r="G35" s="35"/>
      <c r="H35" s="35"/>
      <c r="I35" s="148">
        <v>0.21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3" t="s">
        <v>41</v>
      </c>
      <c r="F36" s="147">
        <f>ROUND((SUM(BH133:BH221)),2)</f>
        <v>0</v>
      </c>
      <c r="G36" s="35"/>
      <c r="H36" s="35"/>
      <c r="I36" s="148">
        <v>0.12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3" t="s">
        <v>42</v>
      </c>
      <c r="F37" s="147">
        <f>ROUND((SUM(BI133:BI221)),2)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9"/>
      <c r="D39" s="150" t="s">
        <v>43</v>
      </c>
      <c r="E39" s="151"/>
      <c r="F39" s="151"/>
      <c r="G39" s="152" t="s">
        <v>44</v>
      </c>
      <c r="H39" s="153" t="s">
        <v>45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6" t="s">
        <v>46</v>
      </c>
      <c r="E50" s="157"/>
      <c r="F50" s="157"/>
      <c r="G50" s="156" t="s">
        <v>47</v>
      </c>
      <c r="H50" s="157"/>
      <c r="I50" s="157"/>
      <c r="J50" s="157"/>
      <c r="K50" s="157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48</v>
      </c>
      <c r="E61" s="159"/>
      <c r="F61" s="160" t="s">
        <v>49</v>
      </c>
      <c r="G61" s="158" t="s">
        <v>48</v>
      </c>
      <c r="H61" s="159"/>
      <c r="I61" s="159"/>
      <c r="J61" s="161" t="s">
        <v>49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50</v>
      </c>
      <c r="E65" s="162"/>
      <c r="F65" s="162"/>
      <c r="G65" s="156" t="s">
        <v>51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48</v>
      </c>
      <c r="E76" s="159"/>
      <c r="F76" s="160" t="s">
        <v>49</v>
      </c>
      <c r="G76" s="158" t="s">
        <v>48</v>
      </c>
      <c r="H76" s="159"/>
      <c r="I76" s="159"/>
      <c r="J76" s="161" t="s">
        <v>49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87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167" t="str">
        <f>E7</f>
        <v>Rekonstrukce sportovní haly Vodova v Brně - svítidla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85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01 - silnoproudá elektroinstalace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23. 4. 2024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 hidden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68" t="s">
        <v>88</v>
      </c>
      <c r="D94" s="169"/>
      <c r="E94" s="169"/>
      <c r="F94" s="169"/>
      <c r="G94" s="169"/>
      <c r="H94" s="169"/>
      <c r="I94" s="169"/>
      <c r="J94" s="170" t="s">
        <v>89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1" t="s">
        <v>90</v>
      </c>
      <c r="D96" s="37"/>
      <c r="E96" s="37"/>
      <c r="F96" s="37"/>
      <c r="G96" s="37"/>
      <c r="H96" s="37"/>
      <c r="I96" s="37"/>
      <c r="J96" s="107">
        <f>J133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91</v>
      </c>
    </row>
    <row r="97" spans="1:31" s="9" customFormat="1" ht="24.95" customHeight="1" hidden="1">
      <c r="A97" s="9"/>
      <c r="B97" s="172"/>
      <c r="C97" s="173"/>
      <c r="D97" s="174" t="s">
        <v>92</v>
      </c>
      <c r="E97" s="175"/>
      <c r="F97" s="175"/>
      <c r="G97" s="175"/>
      <c r="H97" s="175"/>
      <c r="I97" s="175"/>
      <c r="J97" s="176">
        <f>J134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78"/>
      <c r="C98" s="179"/>
      <c r="D98" s="180" t="s">
        <v>93</v>
      </c>
      <c r="E98" s="181"/>
      <c r="F98" s="181"/>
      <c r="G98" s="181"/>
      <c r="H98" s="181"/>
      <c r="I98" s="181"/>
      <c r="J98" s="182">
        <f>J135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78"/>
      <c r="C99" s="179"/>
      <c r="D99" s="180" t="s">
        <v>94</v>
      </c>
      <c r="E99" s="181"/>
      <c r="F99" s="181"/>
      <c r="G99" s="181"/>
      <c r="H99" s="181"/>
      <c r="I99" s="181"/>
      <c r="J99" s="182">
        <f>J137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72"/>
      <c r="C100" s="173"/>
      <c r="D100" s="174" t="s">
        <v>95</v>
      </c>
      <c r="E100" s="175"/>
      <c r="F100" s="175"/>
      <c r="G100" s="175"/>
      <c r="H100" s="175"/>
      <c r="I100" s="175"/>
      <c r="J100" s="176">
        <f>J139</f>
        <v>0</v>
      </c>
      <c r="K100" s="173"/>
      <c r="L100" s="17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78"/>
      <c r="C101" s="179"/>
      <c r="D101" s="180" t="s">
        <v>96</v>
      </c>
      <c r="E101" s="181"/>
      <c r="F101" s="181"/>
      <c r="G101" s="181"/>
      <c r="H101" s="181"/>
      <c r="I101" s="181"/>
      <c r="J101" s="182">
        <f>J140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78"/>
      <c r="C102" s="179"/>
      <c r="D102" s="180" t="s">
        <v>97</v>
      </c>
      <c r="E102" s="181"/>
      <c r="F102" s="181"/>
      <c r="G102" s="181"/>
      <c r="H102" s="181"/>
      <c r="I102" s="181"/>
      <c r="J102" s="182">
        <f>J149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78"/>
      <c r="C103" s="179"/>
      <c r="D103" s="180" t="s">
        <v>98</v>
      </c>
      <c r="E103" s="181"/>
      <c r="F103" s="181"/>
      <c r="G103" s="181"/>
      <c r="H103" s="181"/>
      <c r="I103" s="181"/>
      <c r="J103" s="182">
        <f>J158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78"/>
      <c r="C104" s="179"/>
      <c r="D104" s="180" t="s">
        <v>99</v>
      </c>
      <c r="E104" s="181"/>
      <c r="F104" s="181"/>
      <c r="G104" s="181"/>
      <c r="H104" s="181"/>
      <c r="I104" s="181"/>
      <c r="J104" s="182">
        <f>J162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78"/>
      <c r="C105" s="179"/>
      <c r="D105" s="180" t="s">
        <v>100</v>
      </c>
      <c r="E105" s="181"/>
      <c r="F105" s="181"/>
      <c r="G105" s="181"/>
      <c r="H105" s="181"/>
      <c r="I105" s="181"/>
      <c r="J105" s="182">
        <f>J169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78"/>
      <c r="C106" s="179"/>
      <c r="D106" s="180" t="s">
        <v>101</v>
      </c>
      <c r="E106" s="181"/>
      <c r="F106" s="181"/>
      <c r="G106" s="181"/>
      <c r="H106" s="181"/>
      <c r="I106" s="181"/>
      <c r="J106" s="182">
        <f>J184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78"/>
      <c r="C107" s="179"/>
      <c r="D107" s="180" t="s">
        <v>102</v>
      </c>
      <c r="E107" s="181"/>
      <c r="F107" s="181"/>
      <c r="G107" s="181"/>
      <c r="H107" s="181"/>
      <c r="I107" s="181"/>
      <c r="J107" s="182">
        <f>J194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 hidden="1">
      <c r="A108" s="9"/>
      <c r="B108" s="172"/>
      <c r="C108" s="173"/>
      <c r="D108" s="174" t="s">
        <v>103</v>
      </c>
      <c r="E108" s="175"/>
      <c r="F108" s="175"/>
      <c r="G108" s="175"/>
      <c r="H108" s="175"/>
      <c r="I108" s="175"/>
      <c r="J108" s="176">
        <f>J196</f>
        <v>0</v>
      </c>
      <c r="K108" s="173"/>
      <c r="L108" s="177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 hidden="1">
      <c r="A109" s="9"/>
      <c r="B109" s="172"/>
      <c r="C109" s="173"/>
      <c r="D109" s="174" t="s">
        <v>104</v>
      </c>
      <c r="E109" s="175"/>
      <c r="F109" s="175"/>
      <c r="G109" s="175"/>
      <c r="H109" s="175"/>
      <c r="I109" s="175"/>
      <c r="J109" s="176">
        <f>J203</f>
        <v>0</v>
      </c>
      <c r="K109" s="173"/>
      <c r="L109" s="177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 hidden="1">
      <c r="A110" s="10"/>
      <c r="B110" s="178"/>
      <c r="C110" s="179"/>
      <c r="D110" s="180" t="s">
        <v>105</v>
      </c>
      <c r="E110" s="181"/>
      <c r="F110" s="181"/>
      <c r="G110" s="181"/>
      <c r="H110" s="181"/>
      <c r="I110" s="181"/>
      <c r="J110" s="182">
        <f>J204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 hidden="1">
      <c r="A111" s="9"/>
      <c r="B111" s="172"/>
      <c r="C111" s="173"/>
      <c r="D111" s="174" t="s">
        <v>106</v>
      </c>
      <c r="E111" s="175"/>
      <c r="F111" s="175"/>
      <c r="G111" s="175"/>
      <c r="H111" s="175"/>
      <c r="I111" s="175"/>
      <c r="J111" s="176">
        <f>J211</f>
        <v>0</v>
      </c>
      <c r="K111" s="173"/>
      <c r="L111" s="177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 hidden="1">
      <c r="A112" s="10"/>
      <c r="B112" s="178"/>
      <c r="C112" s="179"/>
      <c r="D112" s="180" t="s">
        <v>107</v>
      </c>
      <c r="E112" s="181"/>
      <c r="F112" s="181"/>
      <c r="G112" s="181"/>
      <c r="H112" s="181"/>
      <c r="I112" s="181"/>
      <c r="J112" s="182">
        <f>J212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78"/>
      <c r="C113" s="179"/>
      <c r="D113" s="180" t="s">
        <v>108</v>
      </c>
      <c r="E113" s="181"/>
      <c r="F113" s="181"/>
      <c r="G113" s="181"/>
      <c r="H113" s="181"/>
      <c r="I113" s="181"/>
      <c r="J113" s="182">
        <f>J217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 hidden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 hidden="1">
      <c r="A115" s="35"/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ht="12" hidden="1"/>
    <row r="117" ht="12" hidden="1"/>
    <row r="118" ht="12" hidden="1"/>
    <row r="119" spans="1:31" s="2" customFormat="1" ht="6.95" customHeight="1">
      <c r="A119" s="35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5" customHeight="1">
      <c r="A120" s="35"/>
      <c r="B120" s="36"/>
      <c r="C120" s="20" t="s">
        <v>109</v>
      </c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16</v>
      </c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167" t="str">
        <f>E7</f>
        <v>Rekonstrukce sportovní haly Vodova v Brně - svítidla</v>
      </c>
      <c r="F123" s="29"/>
      <c r="G123" s="29"/>
      <c r="H123" s="29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85</v>
      </c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73" t="str">
        <f>E9</f>
        <v>01 - silnoproudá elektroinstalace</v>
      </c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9" t="s">
        <v>20</v>
      </c>
      <c r="D127" s="37"/>
      <c r="E127" s="37"/>
      <c r="F127" s="24" t="str">
        <f>F12</f>
        <v xml:space="preserve"> </v>
      </c>
      <c r="G127" s="37"/>
      <c r="H127" s="37"/>
      <c r="I127" s="29" t="s">
        <v>22</v>
      </c>
      <c r="J127" s="76" t="str">
        <f>IF(J12="","",J12)</f>
        <v>23. 4. 2024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15" customHeight="1">
      <c r="A129" s="35"/>
      <c r="B129" s="36"/>
      <c r="C129" s="29" t="s">
        <v>24</v>
      </c>
      <c r="D129" s="37"/>
      <c r="E129" s="37"/>
      <c r="F129" s="24" t="str">
        <f>E15</f>
        <v xml:space="preserve"> </v>
      </c>
      <c r="G129" s="37"/>
      <c r="H129" s="37"/>
      <c r="I129" s="29" t="s">
        <v>29</v>
      </c>
      <c r="J129" s="33" t="str">
        <f>E21</f>
        <v xml:space="preserve"> 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15" customHeight="1">
      <c r="A130" s="35"/>
      <c r="B130" s="36"/>
      <c r="C130" s="29" t="s">
        <v>27</v>
      </c>
      <c r="D130" s="37"/>
      <c r="E130" s="37"/>
      <c r="F130" s="24" t="str">
        <f>IF(E18="","",E18)</f>
        <v>Vyplň údaj</v>
      </c>
      <c r="G130" s="37"/>
      <c r="H130" s="37"/>
      <c r="I130" s="29" t="s">
        <v>31</v>
      </c>
      <c r="J130" s="33" t="str">
        <f>E24</f>
        <v xml:space="preserve"> </v>
      </c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0.3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11" customFormat="1" ht="29.25" customHeight="1">
      <c r="A132" s="184"/>
      <c r="B132" s="185"/>
      <c r="C132" s="186" t="s">
        <v>110</v>
      </c>
      <c r="D132" s="187" t="s">
        <v>58</v>
      </c>
      <c r="E132" s="187" t="s">
        <v>54</v>
      </c>
      <c r="F132" s="187" t="s">
        <v>55</v>
      </c>
      <c r="G132" s="187" t="s">
        <v>111</v>
      </c>
      <c r="H132" s="187" t="s">
        <v>112</v>
      </c>
      <c r="I132" s="187" t="s">
        <v>113</v>
      </c>
      <c r="J132" s="187" t="s">
        <v>89</v>
      </c>
      <c r="K132" s="188" t="s">
        <v>114</v>
      </c>
      <c r="L132" s="189"/>
      <c r="M132" s="97" t="s">
        <v>1</v>
      </c>
      <c r="N132" s="98" t="s">
        <v>37</v>
      </c>
      <c r="O132" s="98" t="s">
        <v>115</v>
      </c>
      <c r="P132" s="98" t="s">
        <v>116</v>
      </c>
      <c r="Q132" s="98" t="s">
        <v>117</v>
      </c>
      <c r="R132" s="98" t="s">
        <v>118</v>
      </c>
      <c r="S132" s="98" t="s">
        <v>119</v>
      </c>
      <c r="T132" s="99" t="s">
        <v>120</v>
      </c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</row>
    <row r="133" spans="1:63" s="2" customFormat="1" ht="22.8" customHeight="1">
      <c r="A133" s="35"/>
      <c r="B133" s="36"/>
      <c r="C133" s="104" t="s">
        <v>121</v>
      </c>
      <c r="D133" s="37"/>
      <c r="E133" s="37"/>
      <c r="F133" s="37"/>
      <c r="G133" s="37"/>
      <c r="H133" s="37"/>
      <c r="I133" s="37"/>
      <c r="J133" s="190">
        <f>BK133</f>
        <v>0</v>
      </c>
      <c r="K133" s="37"/>
      <c r="L133" s="41"/>
      <c r="M133" s="100"/>
      <c r="N133" s="191"/>
      <c r="O133" s="101"/>
      <c r="P133" s="192">
        <f>P134+P139+P196+P203+P211</f>
        <v>0</v>
      </c>
      <c r="Q133" s="101"/>
      <c r="R133" s="192">
        <f>R134+R139+R196+R203+R211</f>
        <v>3.59401</v>
      </c>
      <c r="S133" s="101"/>
      <c r="T133" s="193">
        <f>T134+T139+T196+T203+T211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72</v>
      </c>
      <c r="AU133" s="14" t="s">
        <v>91</v>
      </c>
      <c r="BK133" s="194">
        <f>BK134+BK139+BK196+BK203+BK211</f>
        <v>0</v>
      </c>
    </row>
    <row r="134" spans="1:63" s="12" customFormat="1" ht="25.9" customHeight="1">
      <c r="A134" s="12"/>
      <c r="B134" s="195"/>
      <c r="C134" s="196"/>
      <c r="D134" s="197" t="s">
        <v>72</v>
      </c>
      <c r="E134" s="198" t="s">
        <v>122</v>
      </c>
      <c r="F134" s="198" t="s">
        <v>123</v>
      </c>
      <c r="G134" s="196"/>
      <c r="H134" s="196"/>
      <c r="I134" s="199"/>
      <c r="J134" s="200">
        <f>BK134</f>
        <v>0</v>
      </c>
      <c r="K134" s="196"/>
      <c r="L134" s="201"/>
      <c r="M134" s="202"/>
      <c r="N134" s="203"/>
      <c r="O134" s="203"/>
      <c r="P134" s="204">
        <f>P135+P137</f>
        <v>0</v>
      </c>
      <c r="Q134" s="203"/>
      <c r="R134" s="204">
        <f>R135+R137</f>
        <v>0</v>
      </c>
      <c r="S134" s="203"/>
      <c r="T134" s="205">
        <f>T135+T137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6" t="s">
        <v>81</v>
      </c>
      <c r="AT134" s="207" t="s">
        <v>72</v>
      </c>
      <c r="AU134" s="207" t="s">
        <v>73</v>
      </c>
      <c r="AY134" s="206" t="s">
        <v>124</v>
      </c>
      <c r="BK134" s="208">
        <f>BK135+BK137</f>
        <v>0</v>
      </c>
    </row>
    <row r="135" spans="1:63" s="12" customFormat="1" ht="22.8" customHeight="1">
      <c r="A135" s="12"/>
      <c r="B135" s="195"/>
      <c r="C135" s="196"/>
      <c r="D135" s="197" t="s">
        <v>72</v>
      </c>
      <c r="E135" s="209" t="s">
        <v>125</v>
      </c>
      <c r="F135" s="209" t="s">
        <v>126</v>
      </c>
      <c r="G135" s="196"/>
      <c r="H135" s="196"/>
      <c r="I135" s="199"/>
      <c r="J135" s="210">
        <f>BK135</f>
        <v>0</v>
      </c>
      <c r="K135" s="196"/>
      <c r="L135" s="201"/>
      <c r="M135" s="202"/>
      <c r="N135" s="203"/>
      <c r="O135" s="203"/>
      <c r="P135" s="204">
        <f>P136</f>
        <v>0</v>
      </c>
      <c r="Q135" s="203"/>
      <c r="R135" s="204">
        <f>R136</f>
        <v>0</v>
      </c>
      <c r="S135" s="203"/>
      <c r="T135" s="205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6" t="s">
        <v>81</v>
      </c>
      <c r="AT135" s="207" t="s">
        <v>72</v>
      </c>
      <c r="AU135" s="207" t="s">
        <v>81</v>
      </c>
      <c r="AY135" s="206" t="s">
        <v>124</v>
      </c>
      <c r="BK135" s="208">
        <f>BK136</f>
        <v>0</v>
      </c>
    </row>
    <row r="136" spans="1:65" s="2" customFormat="1" ht="24.15" customHeight="1">
      <c r="A136" s="35"/>
      <c r="B136" s="36"/>
      <c r="C136" s="211" t="s">
        <v>81</v>
      </c>
      <c r="D136" s="211" t="s">
        <v>127</v>
      </c>
      <c r="E136" s="212" t="s">
        <v>128</v>
      </c>
      <c r="F136" s="213" t="s">
        <v>129</v>
      </c>
      <c r="G136" s="214" t="s">
        <v>130</v>
      </c>
      <c r="H136" s="215">
        <v>3</v>
      </c>
      <c r="I136" s="216"/>
      <c r="J136" s="217">
        <f>ROUND(I136*H136,2)</f>
        <v>0</v>
      </c>
      <c r="K136" s="213" t="s">
        <v>1</v>
      </c>
      <c r="L136" s="41"/>
      <c r="M136" s="218" t="s">
        <v>1</v>
      </c>
      <c r="N136" s="219" t="s">
        <v>38</v>
      </c>
      <c r="O136" s="88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2" t="s">
        <v>131</v>
      </c>
      <c r="AT136" s="222" t="s">
        <v>127</v>
      </c>
      <c r="AU136" s="222" t="s">
        <v>83</v>
      </c>
      <c r="AY136" s="14" t="s">
        <v>124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4" t="s">
        <v>81</v>
      </c>
      <c r="BK136" s="223">
        <f>ROUND(I136*H136,2)</f>
        <v>0</v>
      </c>
      <c r="BL136" s="14" t="s">
        <v>131</v>
      </c>
      <c r="BM136" s="222" t="s">
        <v>132</v>
      </c>
    </row>
    <row r="137" spans="1:63" s="12" customFormat="1" ht="22.8" customHeight="1">
      <c r="A137" s="12"/>
      <c r="B137" s="195"/>
      <c r="C137" s="196"/>
      <c r="D137" s="197" t="s">
        <v>72</v>
      </c>
      <c r="E137" s="209" t="s">
        <v>72</v>
      </c>
      <c r="F137" s="209" t="s">
        <v>133</v>
      </c>
      <c r="G137" s="196"/>
      <c r="H137" s="196"/>
      <c r="I137" s="199"/>
      <c r="J137" s="210">
        <f>BK137</f>
        <v>0</v>
      </c>
      <c r="K137" s="196"/>
      <c r="L137" s="201"/>
      <c r="M137" s="202"/>
      <c r="N137" s="203"/>
      <c r="O137" s="203"/>
      <c r="P137" s="204">
        <f>P138</f>
        <v>0</v>
      </c>
      <c r="Q137" s="203"/>
      <c r="R137" s="204">
        <f>R138</f>
        <v>0</v>
      </c>
      <c r="S137" s="203"/>
      <c r="T137" s="205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6" t="s">
        <v>81</v>
      </c>
      <c r="AT137" s="207" t="s">
        <v>72</v>
      </c>
      <c r="AU137" s="207" t="s">
        <v>81</v>
      </c>
      <c r="AY137" s="206" t="s">
        <v>124</v>
      </c>
      <c r="BK137" s="208">
        <f>BK138</f>
        <v>0</v>
      </c>
    </row>
    <row r="138" spans="1:65" s="2" customFormat="1" ht="37.8" customHeight="1">
      <c r="A138" s="35"/>
      <c r="B138" s="36"/>
      <c r="C138" s="211" t="s">
        <v>134</v>
      </c>
      <c r="D138" s="211" t="s">
        <v>127</v>
      </c>
      <c r="E138" s="212" t="s">
        <v>135</v>
      </c>
      <c r="F138" s="213" t="s">
        <v>136</v>
      </c>
      <c r="G138" s="214" t="s">
        <v>137</v>
      </c>
      <c r="H138" s="215">
        <v>1</v>
      </c>
      <c r="I138" s="216"/>
      <c r="J138" s="217">
        <f>ROUND(I138*H138,2)</f>
        <v>0</v>
      </c>
      <c r="K138" s="213" t="s">
        <v>1</v>
      </c>
      <c r="L138" s="41"/>
      <c r="M138" s="218" t="s">
        <v>1</v>
      </c>
      <c r="N138" s="219" t="s">
        <v>38</v>
      </c>
      <c r="O138" s="88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2" t="s">
        <v>131</v>
      </c>
      <c r="AT138" s="222" t="s">
        <v>127</v>
      </c>
      <c r="AU138" s="222" t="s">
        <v>83</v>
      </c>
      <c r="AY138" s="14" t="s">
        <v>124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4" t="s">
        <v>81</v>
      </c>
      <c r="BK138" s="223">
        <f>ROUND(I138*H138,2)</f>
        <v>0</v>
      </c>
      <c r="BL138" s="14" t="s">
        <v>131</v>
      </c>
      <c r="BM138" s="222" t="s">
        <v>138</v>
      </c>
    </row>
    <row r="139" spans="1:63" s="12" customFormat="1" ht="25.9" customHeight="1">
      <c r="A139" s="12"/>
      <c r="B139" s="195"/>
      <c r="C139" s="196"/>
      <c r="D139" s="197" t="s">
        <v>72</v>
      </c>
      <c r="E139" s="198" t="s">
        <v>139</v>
      </c>
      <c r="F139" s="198" t="s">
        <v>140</v>
      </c>
      <c r="G139" s="196"/>
      <c r="H139" s="196"/>
      <c r="I139" s="199"/>
      <c r="J139" s="200">
        <f>BK139</f>
        <v>0</v>
      </c>
      <c r="K139" s="196"/>
      <c r="L139" s="201"/>
      <c r="M139" s="202"/>
      <c r="N139" s="203"/>
      <c r="O139" s="203"/>
      <c r="P139" s="204">
        <f>P140+P149+P158+P162+P169+P184+P194</f>
        <v>0</v>
      </c>
      <c r="Q139" s="203"/>
      <c r="R139" s="204">
        <f>R140+R149+R158+R162+R169+R184+R194</f>
        <v>1.25401</v>
      </c>
      <c r="S139" s="203"/>
      <c r="T139" s="205">
        <f>T140+T149+T158+T162+T169+T184+T194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6" t="s">
        <v>81</v>
      </c>
      <c r="AT139" s="207" t="s">
        <v>72</v>
      </c>
      <c r="AU139" s="207" t="s">
        <v>73</v>
      </c>
      <c r="AY139" s="206" t="s">
        <v>124</v>
      </c>
      <c r="BK139" s="208">
        <f>BK140+BK149+BK158+BK162+BK169+BK184+BK194</f>
        <v>0</v>
      </c>
    </row>
    <row r="140" spans="1:63" s="12" customFormat="1" ht="22.8" customHeight="1">
      <c r="A140" s="12"/>
      <c r="B140" s="195"/>
      <c r="C140" s="196"/>
      <c r="D140" s="197" t="s">
        <v>72</v>
      </c>
      <c r="E140" s="209" t="s">
        <v>141</v>
      </c>
      <c r="F140" s="209" t="s">
        <v>142</v>
      </c>
      <c r="G140" s="196"/>
      <c r="H140" s="196"/>
      <c r="I140" s="199"/>
      <c r="J140" s="210">
        <f>BK140</f>
        <v>0</v>
      </c>
      <c r="K140" s="196"/>
      <c r="L140" s="201"/>
      <c r="M140" s="202"/>
      <c r="N140" s="203"/>
      <c r="O140" s="203"/>
      <c r="P140" s="204">
        <f>SUM(P141:P148)</f>
        <v>0</v>
      </c>
      <c r="Q140" s="203"/>
      <c r="R140" s="204">
        <f>SUM(R141:R148)</f>
        <v>1.09477</v>
      </c>
      <c r="S140" s="203"/>
      <c r="T140" s="205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6" t="s">
        <v>81</v>
      </c>
      <c r="AT140" s="207" t="s">
        <v>72</v>
      </c>
      <c r="AU140" s="207" t="s">
        <v>81</v>
      </c>
      <c r="AY140" s="206" t="s">
        <v>124</v>
      </c>
      <c r="BK140" s="208">
        <f>SUM(BK141:BK148)</f>
        <v>0</v>
      </c>
    </row>
    <row r="141" spans="1:65" s="2" customFormat="1" ht="24.15" customHeight="1">
      <c r="A141" s="35"/>
      <c r="B141" s="36"/>
      <c r="C141" s="211" t="s">
        <v>143</v>
      </c>
      <c r="D141" s="211" t="s">
        <v>127</v>
      </c>
      <c r="E141" s="212" t="s">
        <v>144</v>
      </c>
      <c r="F141" s="213" t="s">
        <v>145</v>
      </c>
      <c r="G141" s="214" t="s">
        <v>130</v>
      </c>
      <c r="H141" s="215">
        <v>960</v>
      </c>
      <c r="I141" s="216"/>
      <c r="J141" s="217">
        <f>ROUND(I141*H141,2)</f>
        <v>0</v>
      </c>
      <c r="K141" s="213" t="s">
        <v>146</v>
      </c>
      <c r="L141" s="41"/>
      <c r="M141" s="218" t="s">
        <v>1</v>
      </c>
      <c r="N141" s="219" t="s">
        <v>38</v>
      </c>
      <c r="O141" s="88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2" t="s">
        <v>147</v>
      </c>
      <c r="AT141" s="222" t="s">
        <v>127</v>
      </c>
      <c r="AU141" s="222" t="s">
        <v>83</v>
      </c>
      <c r="AY141" s="14" t="s">
        <v>124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4" t="s">
        <v>81</v>
      </c>
      <c r="BK141" s="223">
        <f>ROUND(I141*H141,2)</f>
        <v>0</v>
      </c>
      <c r="BL141" s="14" t="s">
        <v>147</v>
      </c>
      <c r="BM141" s="222" t="s">
        <v>148</v>
      </c>
    </row>
    <row r="142" spans="1:65" s="2" customFormat="1" ht="33" customHeight="1">
      <c r="A142" s="35"/>
      <c r="B142" s="36"/>
      <c r="C142" s="211" t="s">
        <v>149</v>
      </c>
      <c r="D142" s="211" t="s">
        <v>127</v>
      </c>
      <c r="E142" s="212" t="s">
        <v>150</v>
      </c>
      <c r="F142" s="213" t="s">
        <v>151</v>
      </c>
      <c r="G142" s="214" t="s">
        <v>152</v>
      </c>
      <c r="H142" s="215">
        <v>1400</v>
      </c>
      <c r="I142" s="216"/>
      <c r="J142" s="217">
        <f>ROUND(I142*H142,2)</f>
        <v>0</v>
      </c>
      <c r="K142" s="213" t="s">
        <v>146</v>
      </c>
      <c r="L142" s="41"/>
      <c r="M142" s="218" t="s">
        <v>1</v>
      </c>
      <c r="N142" s="219" t="s">
        <v>38</v>
      </c>
      <c r="O142" s="88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2" t="s">
        <v>147</v>
      </c>
      <c r="AT142" s="222" t="s">
        <v>127</v>
      </c>
      <c r="AU142" s="222" t="s">
        <v>83</v>
      </c>
      <c r="AY142" s="14" t="s">
        <v>124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4" t="s">
        <v>81</v>
      </c>
      <c r="BK142" s="223">
        <f>ROUND(I142*H142,2)</f>
        <v>0</v>
      </c>
      <c r="BL142" s="14" t="s">
        <v>147</v>
      </c>
      <c r="BM142" s="222" t="s">
        <v>153</v>
      </c>
    </row>
    <row r="143" spans="1:65" s="2" customFormat="1" ht="16.5" customHeight="1">
      <c r="A143" s="35"/>
      <c r="B143" s="36"/>
      <c r="C143" s="224" t="s">
        <v>154</v>
      </c>
      <c r="D143" s="224" t="s">
        <v>139</v>
      </c>
      <c r="E143" s="225" t="s">
        <v>155</v>
      </c>
      <c r="F143" s="226" t="s">
        <v>156</v>
      </c>
      <c r="G143" s="227" t="s">
        <v>152</v>
      </c>
      <c r="H143" s="228">
        <v>1400</v>
      </c>
      <c r="I143" s="229"/>
      <c r="J143" s="230">
        <f>ROUND(I143*H143,2)</f>
        <v>0</v>
      </c>
      <c r="K143" s="226" t="s">
        <v>146</v>
      </c>
      <c r="L143" s="231"/>
      <c r="M143" s="232" t="s">
        <v>1</v>
      </c>
      <c r="N143" s="233" t="s">
        <v>38</v>
      </c>
      <c r="O143" s="88"/>
      <c r="P143" s="220">
        <f>O143*H143</f>
        <v>0</v>
      </c>
      <c r="Q143" s="220">
        <v>0.000117</v>
      </c>
      <c r="R143" s="220">
        <f>Q143*H143</f>
        <v>0.1638</v>
      </c>
      <c r="S143" s="220">
        <v>0</v>
      </c>
      <c r="T143" s="22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2" t="s">
        <v>157</v>
      </c>
      <c r="AT143" s="222" t="s">
        <v>139</v>
      </c>
      <c r="AU143" s="222" t="s">
        <v>83</v>
      </c>
      <c r="AY143" s="14" t="s">
        <v>124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4" t="s">
        <v>81</v>
      </c>
      <c r="BK143" s="223">
        <f>ROUND(I143*H143,2)</f>
        <v>0</v>
      </c>
      <c r="BL143" s="14" t="s">
        <v>157</v>
      </c>
      <c r="BM143" s="222" t="s">
        <v>158</v>
      </c>
    </row>
    <row r="144" spans="1:65" s="2" customFormat="1" ht="33" customHeight="1">
      <c r="A144" s="35"/>
      <c r="B144" s="36"/>
      <c r="C144" s="211" t="s">
        <v>159</v>
      </c>
      <c r="D144" s="211" t="s">
        <v>127</v>
      </c>
      <c r="E144" s="212" t="s">
        <v>160</v>
      </c>
      <c r="F144" s="213" t="s">
        <v>161</v>
      </c>
      <c r="G144" s="214" t="s">
        <v>152</v>
      </c>
      <c r="H144" s="215">
        <v>3290</v>
      </c>
      <c r="I144" s="216"/>
      <c r="J144" s="217">
        <f>ROUND(I144*H144,2)</f>
        <v>0</v>
      </c>
      <c r="K144" s="213" t="s">
        <v>162</v>
      </c>
      <c r="L144" s="41"/>
      <c r="M144" s="218" t="s">
        <v>1</v>
      </c>
      <c r="N144" s="219" t="s">
        <v>38</v>
      </c>
      <c r="O144" s="88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2" t="s">
        <v>147</v>
      </c>
      <c r="AT144" s="222" t="s">
        <v>127</v>
      </c>
      <c r="AU144" s="222" t="s">
        <v>83</v>
      </c>
      <c r="AY144" s="14" t="s">
        <v>124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4" t="s">
        <v>81</v>
      </c>
      <c r="BK144" s="223">
        <f>ROUND(I144*H144,2)</f>
        <v>0</v>
      </c>
      <c r="BL144" s="14" t="s">
        <v>147</v>
      </c>
      <c r="BM144" s="222" t="s">
        <v>163</v>
      </c>
    </row>
    <row r="145" spans="1:65" s="2" customFormat="1" ht="16.5" customHeight="1">
      <c r="A145" s="35"/>
      <c r="B145" s="36"/>
      <c r="C145" s="224" t="s">
        <v>164</v>
      </c>
      <c r="D145" s="224" t="s">
        <v>139</v>
      </c>
      <c r="E145" s="225" t="s">
        <v>165</v>
      </c>
      <c r="F145" s="226" t="s">
        <v>166</v>
      </c>
      <c r="G145" s="227" t="s">
        <v>152</v>
      </c>
      <c r="H145" s="228">
        <v>3290</v>
      </c>
      <c r="I145" s="229"/>
      <c r="J145" s="230">
        <f>ROUND(I145*H145,2)</f>
        <v>0</v>
      </c>
      <c r="K145" s="226" t="s">
        <v>146</v>
      </c>
      <c r="L145" s="231"/>
      <c r="M145" s="232" t="s">
        <v>1</v>
      </c>
      <c r="N145" s="233" t="s">
        <v>38</v>
      </c>
      <c r="O145" s="88"/>
      <c r="P145" s="220">
        <f>O145*H145</f>
        <v>0</v>
      </c>
      <c r="Q145" s="220">
        <v>0.000253</v>
      </c>
      <c r="R145" s="220">
        <f>Q145*H145</f>
        <v>0.83237</v>
      </c>
      <c r="S145" s="220">
        <v>0</v>
      </c>
      <c r="T145" s="22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2" t="s">
        <v>157</v>
      </c>
      <c r="AT145" s="222" t="s">
        <v>139</v>
      </c>
      <c r="AU145" s="222" t="s">
        <v>83</v>
      </c>
      <c r="AY145" s="14" t="s">
        <v>124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4" t="s">
        <v>81</v>
      </c>
      <c r="BK145" s="223">
        <f>ROUND(I145*H145,2)</f>
        <v>0</v>
      </c>
      <c r="BL145" s="14" t="s">
        <v>157</v>
      </c>
      <c r="BM145" s="222" t="s">
        <v>167</v>
      </c>
    </row>
    <row r="146" spans="1:65" s="2" customFormat="1" ht="24.15" customHeight="1">
      <c r="A146" s="35"/>
      <c r="B146" s="36"/>
      <c r="C146" s="211" t="s">
        <v>168</v>
      </c>
      <c r="D146" s="211" t="s">
        <v>127</v>
      </c>
      <c r="E146" s="212" t="s">
        <v>169</v>
      </c>
      <c r="F146" s="213" t="s">
        <v>170</v>
      </c>
      <c r="G146" s="214" t="s">
        <v>152</v>
      </c>
      <c r="H146" s="215">
        <v>290</v>
      </c>
      <c r="I146" s="216"/>
      <c r="J146" s="217">
        <f>ROUND(I146*H146,2)</f>
        <v>0</v>
      </c>
      <c r="K146" s="213" t="s">
        <v>171</v>
      </c>
      <c r="L146" s="41"/>
      <c r="M146" s="218" t="s">
        <v>1</v>
      </c>
      <c r="N146" s="219" t="s">
        <v>38</v>
      </c>
      <c r="O146" s="88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2" t="s">
        <v>147</v>
      </c>
      <c r="AT146" s="222" t="s">
        <v>127</v>
      </c>
      <c r="AU146" s="222" t="s">
        <v>83</v>
      </c>
      <c r="AY146" s="14" t="s">
        <v>124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4" t="s">
        <v>81</v>
      </c>
      <c r="BK146" s="223">
        <f>ROUND(I146*H146,2)</f>
        <v>0</v>
      </c>
      <c r="BL146" s="14" t="s">
        <v>147</v>
      </c>
      <c r="BM146" s="222" t="s">
        <v>172</v>
      </c>
    </row>
    <row r="147" spans="1:65" s="2" customFormat="1" ht="16.5" customHeight="1">
      <c r="A147" s="35"/>
      <c r="B147" s="36"/>
      <c r="C147" s="224" t="s">
        <v>173</v>
      </c>
      <c r="D147" s="224" t="s">
        <v>139</v>
      </c>
      <c r="E147" s="225" t="s">
        <v>174</v>
      </c>
      <c r="F147" s="226" t="s">
        <v>175</v>
      </c>
      <c r="G147" s="227" t="s">
        <v>152</v>
      </c>
      <c r="H147" s="228">
        <v>290</v>
      </c>
      <c r="I147" s="229"/>
      <c r="J147" s="230">
        <f>ROUND(I147*H147,2)</f>
        <v>0</v>
      </c>
      <c r="K147" s="226" t="s">
        <v>171</v>
      </c>
      <c r="L147" s="231"/>
      <c r="M147" s="232" t="s">
        <v>1</v>
      </c>
      <c r="N147" s="233" t="s">
        <v>38</v>
      </c>
      <c r="O147" s="88"/>
      <c r="P147" s="220">
        <f>O147*H147</f>
        <v>0</v>
      </c>
      <c r="Q147" s="220">
        <v>0.00034</v>
      </c>
      <c r="R147" s="220">
        <f>Q147*H147</f>
        <v>0.09860000000000001</v>
      </c>
      <c r="S147" s="220">
        <v>0</v>
      </c>
      <c r="T147" s="22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2" t="s">
        <v>157</v>
      </c>
      <c r="AT147" s="222" t="s">
        <v>139</v>
      </c>
      <c r="AU147" s="222" t="s">
        <v>83</v>
      </c>
      <c r="AY147" s="14" t="s">
        <v>124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4" t="s">
        <v>81</v>
      </c>
      <c r="BK147" s="223">
        <f>ROUND(I147*H147,2)</f>
        <v>0</v>
      </c>
      <c r="BL147" s="14" t="s">
        <v>157</v>
      </c>
      <c r="BM147" s="222" t="s">
        <v>176</v>
      </c>
    </row>
    <row r="148" spans="1:65" s="2" customFormat="1" ht="24.15" customHeight="1">
      <c r="A148" s="35"/>
      <c r="B148" s="36"/>
      <c r="C148" s="211" t="s">
        <v>177</v>
      </c>
      <c r="D148" s="211" t="s">
        <v>127</v>
      </c>
      <c r="E148" s="212" t="s">
        <v>178</v>
      </c>
      <c r="F148" s="213" t="s">
        <v>179</v>
      </c>
      <c r="G148" s="214" t="s">
        <v>152</v>
      </c>
      <c r="H148" s="215">
        <v>4690</v>
      </c>
      <c r="I148" s="216"/>
      <c r="J148" s="217">
        <f>ROUND(I148*H148,2)</f>
        <v>0</v>
      </c>
      <c r="K148" s="213" t="s">
        <v>180</v>
      </c>
      <c r="L148" s="41"/>
      <c r="M148" s="218" t="s">
        <v>1</v>
      </c>
      <c r="N148" s="219" t="s">
        <v>38</v>
      </c>
      <c r="O148" s="88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2" t="s">
        <v>147</v>
      </c>
      <c r="AT148" s="222" t="s">
        <v>127</v>
      </c>
      <c r="AU148" s="222" t="s">
        <v>83</v>
      </c>
      <c r="AY148" s="14" t="s">
        <v>124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4" t="s">
        <v>81</v>
      </c>
      <c r="BK148" s="223">
        <f>ROUND(I148*H148,2)</f>
        <v>0</v>
      </c>
      <c r="BL148" s="14" t="s">
        <v>147</v>
      </c>
      <c r="BM148" s="222" t="s">
        <v>181</v>
      </c>
    </row>
    <row r="149" spans="1:63" s="12" customFormat="1" ht="22.8" customHeight="1">
      <c r="A149" s="12"/>
      <c r="B149" s="195"/>
      <c r="C149" s="196"/>
      <c r="D149" s="197" t="s">
        <v>72</v>
      </c>
      <c r="E149" s="209" t="s">
        <v>182</v>
      </c>
      <c r="F149" s="209" t="s">
        <v>183</v>
      </c>
      <c r="G149" s="196"/>
      <c r="H149" s="196"/>
      <c r="I149" s="199"/>
      <c r="J149" s="210">
        <f>BK149</f>
        <v>0</v>
      </c>
      <c r="K149" s="196"/>
      <c r="L149" s="201"/>
      <c r="M149" s="202"/>
      <c r="N149" s="203"/>
      <c r="O149" s="203"/>
      <c r="P149" s="204">
        <f>SUM(P150:P157)</f>
        <v>0</v>
      </c>
      <c r="Q149" s="203"/>
      <c r="R149" s="204">
        <f>SUM(R150:R157)</f>
        <v>0.01004</v>
      </c>
      <c r="S149" s="203"/>
      <c r="T149" s="205">
        <f>SUM(T150:T157)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6" t="s">
        <v>184</v>
      </c>
      <c r="AT149" s="207" t="s">
        <v>72</v>
      </c>
      <c r="AU149" s="207" t="s">
        <v>81</v>
      </c>
      <c r="AY149" s="206" t="s">
        <v>124</v>
      </c>
      <c r="BK149" s="208">
        <f>SUM(BK150:BK157)</f>
        <v>0</v>
      </c>
    </row>
    <row r="150" spans="1:65" s="2" customFormat="1" ht="24.15" customHeight="1">
      <c r="A150" s="35"/>
      <c r="B150" s="36"/>
      <c r="C150" s="211" t="s">
        <v>185</v>
      </c>
      <c r="D150" s="211" t="s">
        <v>127</v>
      </c>
      <c r="E150" s="212" t="s">
        <v>186</v>
      </c>
      <c r="F150" s="213" t="s">
        <v>187</v>
      </c>
      <c r="G150" s="214" t="s">
        <v>130</v>
      </c>
      <c r="H150" s="215">
        <v>176</v>
      </c>
      <c r="I150" s="216"/>
      <c r="J150" s="217">
        <f>ROUND(I150*H150,2)</f>
        <v>0</v>
      </c>
      <c r="K150" s="213" t="s">
        <v>162</v>
      </c>
      <c r="L150" s="41"/>
      <c r="M150" s="218" t="s">
        <v>1</v>
      </c>
      <c r="N150" s="219" t="s">
        <v>38</v>
      </c>
      <c r="O150" s="88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2" t="s">
        <v>147</v>
      </c>
      <c r="AT150" s="222" t="s">
        <v>127</v>
      </c>
      <c r="AU150" s="222" t="s">
        <v>83</v>
      </c>
      <c r="AY150" s="14" t="s">
        <v>124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4" t="s">
        <v>81</v>
      </c>
      <c r="BK150" s="223">
        <f>ROUND(I150*H150,2)</f>
        <v>0</v>
      </c>
      <c r="BL150" s="14" t="s">
        <v>147</v>
      </c>
      <c r="BM150" s="222" t="s">
        <v>188</v>
      </c>
    </row>
    <row r="151" spans="1:65" s="2" customFormat="1" ht="24.15" customHeight="1">
      <c r="A151" s="35"/>
      <c r="B151" s="36"/>
      <c r="C151" s="224" t="s">
        <v>189</v>
      </c>
      <c r="D151" s="224" t="s">
        <v>139</v>
      </c>
      <c r="E151" s="225" t="s">
        <v>190</v>
      </c>
      <c r="F151" s="226" t="s">
        <v>191</v>
      </c>
      <c r="G151" s="227" t="s">
        <v>130</v>
      </c>
      <c r="H151" s="228">
        <v>16</v>
      </c>
      <c r="I151" s="229"/>
      <c r="J151" s="230">
        <f>ROUND(I151*H151,2)</f>
        <v>0</v>
      </c>
      <c r="K151" s="226" t="s">
        <v>171</v>
      </c>
      <c r="L151" s="231"/>
      <c r="M151" s="232" t="s">
        <v>1</v>
      </c>
      <c r="N151" s="233" t="s">
        <v>38</v>
      </c>
      <c r="O151" s="88"/>
      <c r="P151" s="220">
        <f>O151*H151</f>
        <v>0</v>
      </c>
      <c r="Q151" s="220">
        <v>4E-05</v>
      </c>
      <c r="R151" s="220">
        <f>Q151*H151</f>
        <v>0.00064</v>
      </c>
      <c r="S151" s="220">
        <v>0</v>
      </c>
      <c r="T151" s="22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2" t="s">
        <v>192</v>
      </c>
      <c r="AT151" s="222" t="s">
        <v>139</v>
      </c>
      <c r="AU151" s="222" t="s">
        <v>83</v>
      </c>
      <c r="AY151" s="14" t="s">
        <v>124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4" t="s">
        <v>81</v>
      </c>
      <c r="BK151" s="223">
        <f>ROUND(I151*H151,2)</f>
        <v>0</v>
      </c>
      <c r="BL151" s="14" t="s">
        <v>147</v>
      </c>
      <c r="BM151" s="222" t="s">
        <v>193</v>
      </c>
    </row>
    <row r="152" spans="1:65" s="2" customFormat="1" ht="16.5" customHeight="1">
      <c r="A152" s="35"/>
      <c r="B152" s="36"/>
      <c r="C152" s="224" t="s">
        <v>194</v>
      </c>
      <c r="D152" s="224" t="s">
        <v>139</v>
      </c>
      <c r="E152" s="225" t="s">
        <v>195</v>
      </c>
      <c r="F152" s="226" t="s">
        <v>196</v>
      </c>
      <c r="G152" s="227" t="s">
        <v>130</v>
      </c>
      <c r="H152" s="228">
        <v>160</v>
      </c>
      <c r="I152" s="229"/>
      <c r="J152" s="230">
        <f>ROUND(I152*H152,2)</f>
        <v>0</v>
      </c>
      <c r="K152" s="226" t="s">
        <v>162</v>
      </c>
      <c r="L152" s="231"/>
      <c r="M152" s="232" t="s">
        <v>1</v>
      </c>
      <c r="N152" s="233" t="s">
        <v>38</v>
      </c>
      <c r="O152" s="88"/>
      <c r="P152" s="220">
        <f>O152*H152</f>
        <v>0</v>
      </c>
      <c r="Q152" s="220">
        <v>2.8E-05</v>
      </c>
      <c r="R152" s="220">
        <f>Q152*H152</f>
        <v>0.00448</v>
      </c>
      <c r="S152" s="220">
        <v>0</v>
      </c>
      <c r="T152" s="22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2" t="s">
        <v>157</v>
      </c>
      <c r="AT152" s="222" t="s">
        <v>139</v>
      </c>
      <c r="AU152" s="222" t="s">
        <v>83</v>
      </c>
      <c r="AY152" s="14" t="s">
        <v>124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4" t="s">
        <v>81</v>
      </c>
      <c r="BK152" s="223">
        <f>ROUND(I152*H152,2)</f>
        <v>0</v>
      </c>
      <c r="BL152" s="14" t="s">
        <v>157</v>
      </c>
      <c r="BM152" s="222" t="s">
        <v>197</v>
      </c>
    </row>
    <row r="153" spans="1:65" s="2" customFormat="1" ht="24.15" customHeight="1">
      <c r="A153" s="35"/>
      <c r="B153" s="36"/>
      <c r="C153" s="211" t="s">
        <v>198</v>
      </c>
      <c r="D153" s="211" t="s">
        <v>127</v>
      </c>
      <c r="E153" s="212" t="s">
        <v>199</v>
      </c>
      <c r="F153" s="213" t="s">
        <v>200</v>
      </c>
      <c r="G153" s="214" t="s">
        <v>130</v>
      </c>
      <c r="H153" s="215">
        <v>20</v>
      </c>
      <c r="I153" s="216"/>
      <c r="J153" s="217">
        <f>ROUND(I153*H153,2)</f>
        <v>0</v>
      </c>
      <c r="K153" s="213" t="s">
        <v>162</v>
      </c>
      <c r="L153" s="41"/>
      <c r="M153" s="218" t="s">
        <v>1</v>
      </c>
      <c r="N153" s="219" t="s">
        <v>38</v>
      </c>
      <c r="O153" s="88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2" t="s">
        <v>147</v>
      </c>
      <c r="AT153" s="222" t="s">
        <v>127</v>
      </c>
      <c r="AU153" s="222" t="s">
        <v>83</v>
      </c>
      <c r="AY153" s="14" t="s">
        <v>124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4" t="s">
        <v>81</v>
      </c>
      <c r="BK153" s="223">
        <f>ROUND(I153*H153,2)</f>
        <v>0</v>
      </c>
      <c r="BL153" s="14" t="s">
        <v>147</v>
      </c>
      <c r="BM153" s="222" t="s">
        <v>201</v>
      </c>
    </row>
    <row r="154" spans="1:65" s="2" customFormat="1" ht="21.75" customHeight="1">
      <c r="A154" s="35"/>
      <c r="B154" s="36"/>
      <c r="C154" s="224" t="s">
        <v>202</v>
      </c>
      <c r="D154" s="224" t="s">
        <v>139</v>
      </c>
      <c r="E154" s="225" t="s">
        <v>203</v>
      </c>
      <c r="F154" s="226" t="s">
        <v>204</v>
      </c>
      <c r="G154" s="227" t="s">
        <v>130</v>
      </c>
      <c r="H154" s="228">
        <v>20</v>
      </c>
      <c r="I154" s="229"/>
      <c r="J154" s="230">
        <f>ROUND(I154*H154,2)</f>
        <v>0</v>
      </c>
      <c r="K154" s="226" t="s">
        <v>162</v>
      </c>
      <c r="L154" s="231"/>
      <c r="M154" s="232" t="s">
        <v>1</v>
      </c>
      <c r="N154" s="233" t="s">
        <v>38</v>
      </c>
      <c r="O154" s="88"/>
      <c r="P154" s="220">
        <f>O154*H154</f>
        <v>0</v>
      </c>
      <c r="Q154" s="220">
        <v>4.6E-05</v>
      </c>
      <c r="R154" s="220">
        <f>Q154*H154</f>
        <v>0.00092</v>
      </c>
      <c r="S154" s="220">
        <v>0</v>
      </c>
      <c r="T154" s="22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2" t="s">
        <v>157</v>
      </c>
      <c r="AT154" s="222" t="s">
        <v>139</v>
      </c>
      <c r="AU154" s="222" t="s">
        <v>83</v>
      </c>
      <c r="AY154" s="14" t="s">
        <v>124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4" t="s">
        <v>81</v>
      </c>
      <c r="BK154" s="223">
        <f>ROUND(I154*H154,2)</f>
        <v>0</v>
      </c>
      <c r="BL154" s="14" t="s">
        <v>157</v>
      </c>
      <c r="BM154" s="222" t="s">
        <v>205</v>
      </c>
    </row>
    <row r="155" spans="1:65" s="2" customFormat="1" ht="37.8" customHeight="1">
      <c r="A155" s="35"/>
      <c r="B155" s="36"/>
      <c r="C155" s="224" t="s">
        <v>206</v>
      </c>
      <c r="D155" s="224" t="s">
        <v>139</v>
      </c>
      <c r="E155" s="225" t="s">
        <v>207</v>
      </c>
      <c r="F155" s="226" t="s">
        <v>208</v>
      </c>
      <c r="G155" s="227" t="s">
        <v>130</v>
      </c>
      <c r="H155" s="228">
        <v>5</v>
      </c>
      <c r="I155" s="229"/>
      <c r="J155" s="230">
        <f>ROUND(I155*H155,2)</f>
        <v>0</v>
      </c>
      <c r="K155" s="226" t="s">
        <v>146</v>
      </c>
      <c r="L155" s="231"/>
      <c r="M155" s="232" t="s">
        <v>1</v>
      </c>
      <c r="N155" s="233" t="s">
        <v>38</v>
      </c>
      <c r="O155" s="88"/>
      <c r="P155" s="220">
        <f>O155*H155</f>
        <v>0</v>
      </c>
      <c r="Q155" s="220">
        <v>0.0008</v>
      </c>
      <c r="R155" s="220">
        <f>Q155*H155</f>
        <v>0.004</v>
      </c>
      <c r="S155" s="220">
        <v>0</v>
      </c>
      <c r="T155" s="221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2" t="s">
        <v>157</v>
      </c>
      <c r="AT155" s="222" t="s">
        <v>139</v>
      </c>
      <c r="AU155" s="222" t="s">
        <v>83</v>
      </c>
      <c r="AY155" s="14" t="s">
        <v>124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4" t="s">
        <v>81</v>
      </c>
      <c r="BK155" s="223">
        <f>ROUND(I155*H155,2)</f>
        <v>0</v>
      </c>
      <c r="BL155" s="14" t="s">
        <v>157</v>
      </c>
      <c r="BM155" s="222" t="s">
        <v>209</v>
      </c>
    </row>
    <row r="156" spans="1:65" s="2" customFormat="1" ht="16.5" customHeight="1">
      <c r="A156" s="35"/>
      <c r="B156" s="36"/>
      <c r="C156" s="224" t="s">
        <v>210</v>
      </c>
      <c r="D156" s="224" t="s">
        <v>139</v>
      </c>
      <c r="E156" s="225" t="s">
        <v>211</v>
      </c>
      <c r="F156" s="226" t="s">
        <v>212</v>
      </c>
      <c r="G156" s="227" t="s">
        <v>213</v>
      </c>
      <c r="H156" s="228">
        <v>2</v>
      </c>
      <c r="I156" s="229"/>
      <c r="J156" s="230">
        <f>ROUND(I156*H156,2)</f>
        <v>0</v>
      </c>
      <c r="K156" s="226" t="s">
        <v>1</v>
      </c>
      <c r="L156" s="231"/>
      <c r="M156" s="232" t="s">
        <v>1</v>
      </c>
      <c r="N156" s="233" t="s">
        <v>38</v>
      </c>
      <c r="O156" s="88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2" t="s">
        <v>192</v>
      </c>
      <c r="AT156" s="222" t="s">
        <v>139</v>
      </c>
      <c r="AU156" s="222" t="s">
        <v>83</v>
      </c>
      <c r="AY156" s="14" t="s">
        <v>124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4" t="s">
        <v>81</v>
      </c>
      <c r="BK156" s="223">
        <f>ROUND(I156*H156,2)</f>
        <v>0</v>
      </c>
      <c r="BL156" s="14" t="s">
        <v>147</v>
      </c>
      <c r="BM156" s="222" t="s">
        <v>214</v>
      </c>
    </row>
    <row r="157" spans="1:65" s="2" customFormat="1" ht="16.5" customHeight="1">
      <c r="A157" s="35"/>
      <c r="B157" s="36"/>
      <c r="C157" s="211" t="s">
        <v>215</v>
      </c>
      <c r="D157" s="211" t="s">
        <v>127</v>
      </c>
      <c r="E157" s="212" t="s">
        <v>216</v>
      </c>
      <c r="F157" s="213" t="s">
        <v>217</v>
      </c>
      <c r="G157" s="214" t="s">
        <v>130</v>
      </c>
      <c r="H157" s="215">
        <v>5</v>
      </c>
      <c r="I157" s="216"/>
      <c r="J157" s="217">
        <f>ROUND(I157*H157,2)</f>
        <v>0</v>
      </c>
      <c r="K157" s="213" t="s">
        <v>218</v>
      </c>
      <c r="L157" s="41"/>
      <c r="M157" s="218" t="s">
        <v>1</v>
      </c>
      <c r="N157" s="219" t="s">
        <v>38</v>
      </c>
      <c r="O157" s="88"/>
      <c r="P157" s="220">
        <f>O157*H157</f>
        <v>0</v>
      </c>
      <c r="Q157" s="220">
        <v>0</v>
      </c>
      <c r="R157" s="220">
        <f>Q157*H157</f>
        <v>0</v>
      </c>
      <c r="S157" s="220">
        <v>0</v>
      </c>
      <c r="T157" s="22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2" t="s">
        <v>219</v>
      </c>
      <c r="AT157" s="222" t="s">
        <v>127</v>
      </c>
      <c r="AU157" s="222" t="s">
        <v>83</v>
      </c>
      <c r="AY157" s="14" t="s">
        <v>124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4" t="s">
        <v>81</v>
      </c>
      <c r="BK157" s="223">
        <f>ROUND(I157*H157,2)</f>
        <v>0</v>
      </c>
      <c r="BL157" s="14" t="s">
        <v>219</v>
      </c>
      <c r="BM157" s="222" t="s">
        <v>220</v>
      </c>
    </row>
    <row r="158" spans="1:63" s="12" customFormat="1" ht="22.8" customHeight="1">
      <c r="A158" s="12"/>
      <c r="B158" s="195"/>
      <c r="C158" s="196"/>
      <c r="D158" s="197" t="s">
        <v>72</v>
      </c>
      <c r="E158" s="209" t="s">
        <v>221</v>
      </c>
      <c r="F158" s="209" t="s">
        <v>222</v>
      </c>
      <c r="G158" s="196"/>
      <c r="H158" s="196"/>
      <c r="I158" s="199"/>
      <c r="J158" s="210">
        <f>BK158</f>
        <v>0</v>
      </c>
      <c r="K158" s="196"/>
      <c r="L158" s="201"/>
      <c r="M158" s="202"/>
      <c r="N158" s="203"/>
      <c r="O158" s="203"/>
      <c r="P158" s="204">
        <f>SUM(P159:P161)</f>
        <v>0</v>
      </c>
      <c r="Q158" s="203"/>
      <c r="R158" s="204">
        <f>SUM(R159:R161)</f>
        <v>0.076</v>
      </c>
      <c r="S158" s="203"/>
      <c r="T158" s="205">
        <f>SUM(T159:T161)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6" t="s">
        <v>81</v>
      </c>
      <c r="AT158" s="207" t="s">
        <v>72</v>
      </c>
      <c r="AU158" s="207" t="s">
        <v>81</v>
      </c>
      <c r="AY158" s="206" t="s">
        <v>124</v>
      </c>
      <c r="BK158" s="208">
        <f>SUM(BK159:BK161)</f>
        <v>0</v>
      </c>
    </row>
    <row r="159" spans="1:65" s="2" customFormat="1" ht="24.15" customHeight="1">
      <c r="A159" s="35"/>
      <c r="B159" s="36"/>
      <c r="C159" s="211" t="s">
        <v>223</v>
      </c>
      <c r="D159" s="211" t="s">
        <v>127</v>
      </c>
      <c r="E159" s="212" t="s">
        <v>224</v>
      </c>
      <c r="F159" s="213" t="s">
        <v>225</v>
      </c>
      <c r="G159" s="214" t="s">
        <v>130</v>
      </c>
      <c r="H159" s="215">
        <v>2</v>
      </c>
      <c r="I159" s="216"/>
      <c r="J159" s="217">
        <f>ROUND(I159*H159,2)</f>
        <v>0</v>
      </c>
      <c r="K159" s="213" t="s">
        <v>162</v>
      </c>
      <c r="L159" s="41"/>
      <c r="M159" s="218" t="s">
        <v>1</v>
      </c>
      <c r="N159" s="219" t="s">
        <v>38</v>
      </c>
      <c r="O159" s="88"/>
      <c r="P159" s="220">
        <f>O159*H159</f>
        <v>0</v>
      </c>
      <c r="Q159" s="220">
        <v>0</v>
      </c>
      <c r="R159" s="220">
        <f>Q159*H159</f>
        <v>0</v>
      </c>
      <c r="S159" s="220">
        <v>0</v>
      </c>
      <c r="T159" s="22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2" t="s">
        <v>147</v>
      </c>
      <c r="AT159" s="222" t="s">
        <v>127</v>
      </c>
      <c r="AU159" s="222" t="s">
        <v>83</v>
      </c>
      <c r="AY159" s="14" t="s">
        <v>124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4" t="s">
        <v>81</v>
      </c>
      <c r="BK159" s="223">
        <f>ROUND(I159*H159,2)</f>
        <v>0</v>
      </c>
      <c r="BL159" s="14" t="s">
        <v>147</v>
      </c>
      <c r="BM159" s="222" t="s">
        <v>226</v>
      </c>
    </row>
    <row r="160" spans="1:65" s="2" customFormat="1" ht="33" customHeight="1">
      <c r="A160" s="35"/>
      <c r="B160" s="36"/>
      <c r="C160" s="224" t="s">
        <v>227</v>
      </c>
      <c r="D160" s="224" t="s">
        <v>139</v>
      </c>
      <c r="E160" s="225" t="s">
        <v>228</v>
      </c>
      <c r="F160" s="226" t="s">
        <v>229</v>
      </c>
      <c r="G160" s="227" t="s">
        <v>130</v>
      </c>
      <c r="H160" s="228">
        <v>1</v>
      </c>
      <c r="I160" s="229"/>
      <c r="J160" s="230">
        <f>ROUND(I160*H160,2)</f>
        <v>0</v>
      </c>
      <c r="K160" s="226" t="s">
        <v>1</v>
      </c>
      <c r="L160" s="231"/>
      <c r="M160" s="232" t="s">
        <v>1</v>
      </c>
      <c r="N160" s="233" t="s">
        <v>38</v>
      </c>
      <c r="O160" s="88"/>
      <c r="P160" s="220">
        <f>O160*H160</f>
        <v>0</v>
      </c>
      <c r="Q160" s="220">
        <v>0.038</v>
      </c>
      <c r="R160" s="220">
        <f>Q160*H160</f>
        <v>0.038</v>
      </c>
      <c r="S160" s="220">
        <v>0</v>
      </c>
      <c r="T160" s="22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2" t="s">
        <v>157</v>
      </c>
      <c r="AT160" s="222" t="s">
        <v>139</v>
      </c>
      <c r="AU160" s="222" t="s">
        <v>83</v>
      </c>
      <c r="AY160" s="14" t="s">
        <v>124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4" t="s">
        <v>81</v>
      </c>
      <c r="BK160" s="223">
        <f>ROUND(I160*H160,2)</f>
        <v>0</v>
      </c>
      <c r="BL160" s="14" t="s">
        <v>157</v>
      </c>
      <c r="BM160" s="222" t="s">
        <v>230</v>
      </c>
    </row>
    <row r="161" spans="1:65" s="2" customFormat="1" ht="37.8" customHeight="1">
      <c r="A161" s="35"/>
      <c r="B161" s="36"/>
      <c r="C161" s="224" t="s">
        <v>231</v>
      </c>
      <c r="D161" s="224" t="s">
        <v>139</v>
      </c>
      <c r="E161" s="225" t="s">
        <v>232</v>
      </c>
      <c r="F161" s="226" t="s">
        <v>233</v>
      </c>
      <c r="G161" s="227" t="s">
        <v>130</v>
      </c>
      <c r="H161" s="228">
        <v>1</v>
      </c>
      <c r="I161" s="229"/>
      <c r="J161" s="230">
        <f>ROUND(I161*H161,2)</f>
        <v>0</v>
      </c>
      <c r="K161" s="226" t="s">
        <v>1</v>
      </c>
      <c r="L161" s="231"/>
      <c r="M161" s="232" t="s">
        <v>1</v>
      </c>
      <c r="N161" s="233" t="s">
        <v>38</v>
      </c>
      <c r="O161" s="88"/>
      <c r="P161" s="220">
        <f>O161*H161</f>
        <v>0</v>
      </c>
      <c r="Q161" s="220">
        <v>0.038</v>
      </c>
      <c r="R161" s="220">
        <f>Q161*H161</f>
        <v>0.038</v>
      </c>
      <c r="S161" s="220">
        <v>0</v>
      </c>
      <c r="T161" s="221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2" t="s">
        <v>157</v>
      </c>
      <c r="AT161" s="222" t="s">
        <v>139</v>
      </c>
      <c r="AU161" s="222" t="s">
        <v>83</v>
      </c>
      <c r="AY161" s="14" t="s">
        <v>124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4" t="s">
        <v>81</v>
      </c>
      <c r="BK161" s="223">
        <f>ROUND(I161*H161,2)</f>
        <v>0</v>
      </c>
      <c r="BL161" s="14" t="s">
        <v>157</v>
      </c>
      <c r="BM161" s="222" t="s">
        <v>234</v>
      </c>
    </row>
    <row r="162" spans="1:63" s="12" customFormat="1" ht="22.8" customHeight="1">
      <c r="A162" s="12"/>
      <c r="B162" s="195"/>
      <c r="C162" s="196"/>
      <c r="D162" s="197" t="s">
        <v>72</v>
      </c>
      <c r="E162" s="209" t="s">
        <v>235</v>
      </c>
      <c r="F162" s="209" t="s">
        <v>236</v>
      </c>
      <c r="G162" s="196"/>
      <c r="H162" s="196"/>
      <c r="I162" s="199"/>
      <c r="J162" s="210">
        <f>BK162</f>
        <v>0</v>
      </c>
      <c r="K162" s="196"/>
      <c r="L162" s="201"/>
      <c r="M162" s="202"/>
      <c r="N162" s="203"/>
      <c r="O162" s="203"/>
      <c r="P162" s="204">
        <f>SUM(P163:P168)</f>
        <v>0</v>
      </c>
      <c r="Q162" s="203"/>
      <c r="R162" s="204">
        <f>SUM(R163:R168)</f>
        <v>0.0732</v>
      </c>
      <c r="S162" s="203"/>
      <c r="T162" s="205">
        <f>SUM(T163:T168)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6" t="s">
        <v>184</v>
      </c>
      <c r="AT162" s="207" t="s">
        <v>72</v>
      </c>
      <c r="AU162" s="207" t="s">
        <v>81</v>
      </c>
      <c r="AY162" s="206" t="s">
        <v>124</v>
      </c>
      <c r="BK162" s="208">
        <f>SUM(BK163:BK168)</f>
        <v>0</v>
      </c>
    </row>
    <row r="163" spans="1:65" s="2" customFormat="1" ht="16.5" customHeight="1">
      <c r="A163" s="35"/>
      <c r="B163" s="36"/>
      <c r="C163" s="211" t="s">
        <v>237</v>
      </c>
      <c r="D163" s="211" t="s">
        <v>127</v>
      </c>
      <c r="E163" s="212" t="s">
        <v>238</v>
      </c>
      <c r="F163" s="213" t="s">
        <v>239</v>
      </c>
      <c r="G163" s="214" t="s">
        <v>152</v>
      </c>
      <c r="H163" s="215">
        <v>980</v>
      </c>
      <c r="I163" s="216"/>
      <c r="J163" s="217">
        <f>ROUND(I163*H163,2)</f>
        <v>0</v>
      </c>
      <c r="K163" s="213" t="s">
        <v>162</v>
      </c>
      <c r="L163" s="41"/>
      <c r="M163" s="218" t="s">
        <v>1</v>
      </c>
      <c r="N163" s="219" t="s">
        <v>38</v>
      </c>
      <c r="O163" s="88"/>
      <c r="P163" s="220">
        <f>O163*H163</f>
        <v>0</v>
      </c>
      <c r="Q163" s="220">
        <v>0</v>
      </c>
      <c r="R163" s="220">
        <f>Q163*H163</f>
        <v>0</v>
      </c>
      <c r="S163" s="220">
        <v>0</v>
      </c>
      <c r="T163" s="221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2" t="s">
        <v>147</v>
      </c>
      <c r="AT163" s="222" t="s">
        <v>127</v>
      </c>
      <c r="AU163" s="222" t="s">
        <v>83</v>
      </c>
      <c r="AY163" s="14" t="s">
        <v>124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4" t="s">
        <v>81</v>
      </c>
      <c r="BK163" s="223">
        <f>ROUND(I163*H163,2)</f>
        <v>0</v>
      </c>
      <c r="BL163" s="14" t="s">
        <v>147</v>
      </c>
      <c r="BM163" s="222" t="s">
        <v>240</v>
      </c>
    </row>
    <row r="164" spans="1:65" s="2" customFormat="1" ht="21.75" customHeight="1">
      <c r="A164" s="35"/>
      <c r="B164" s="36"/>
      <c r="C164" s="224" t="s">
        <v>241</v>
      </c>
      <c r="D164" s="224" t="s">
        <v>139</v>
      </c>
      <c r="E164" s="225" t="s">
        <v>242</v>
      </c>
      <c r="F164" s="226" t="s">
        <v>243</v>
      </c>
      <c r="G164" s="227" t="s">
        <v>152</v>
      </c>
      <c r="H164" s="228">
        <v>980</v>
      </c>
      <c r="I164" s="229"/>
      <c r="J164" s="230">
        <f>ROUND(I164*H164,2)</f>
        <v>0</v>
      </c>
      <c r="K164" s="226" t="s">
        <v>1</v>
      </c>
      <c r="L164" s="231"/>
      <c r="M164" s="232" t="s">
        <v>1</v>
      </c>
      <c r="N164" s="233" t="s">
        <v>38</v>
      </c>
      <c r="O164" s="88"/>
      <c r="P164" s="220">
        <f>O164*H164</f>
        <v>0</v>
      </c>
      <c r="Q164" s="220">
        <v>6E-05</v>
      </c>
      <c r="R164" s="220">
        <f>Q164*H164</f>
        <v>0.0588</v>
      </c>
      <c r="S164" s="220">
        <v>0</v>
      </c>
      <c r="T164" s="221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2" t="s">
        <v>157</v>
      </c>
      <c r="AT164" s="222" t="s">
        <v>139</v>
      </c>
      <c r="AU164" s="222" t="s">
        <v>83</v>
      </c>
      <c r="AY164" s="14" t="s">
        <v>124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4" t="s">
        <v>81</v>
      </c>
      <c r="BK164" s="223">
        <f>ROUND(I164*H164,2)</f>
        <v>0</v>
      </c>
      <c r="BL164" s="14" t="s">
        <v>157</v>
      </c>
      <c r="BM164" s="222" t="s">
        <v>244</v>
      </c>
    </row>
    <row r="165" spans="1:65" s="2" customFormat="1" ht="16.5" customHeight="1">
      <c r="A165" s="35"/>
      <c r="B165" s="36"/>
      <c r="C165" s="211" t="s">
        <v>245</v>
      </c>
      <c r="D165" s="211" t="s">
        <v>127</v>
      </c>
      <c r="E165" s="212" t="s">
        <v>246</v>
      </c>
      <c r="F165" s="213" t="s">
        <v>247</v>
      </c>
      <c r="G165" s="214" t="s">
        <v>152</v>
      </c>
      <c r="H165" s="215">
        <v>45</v>
      </c>
      <c r="I165" s="216"/>
      <c r="J165" s="217">
        <f>ROUND(I165*H165,2)</f>
        <v>0</v>
      </c>
      <c r="K165" s="213" t="s">
        <v>1</v>
      </c>
      <c r="L165" s="41"/>
      <c r="M165" s="218" t="s">
        <v>1</v>
      </c>
      <c r="N165" s="219" t="s">
        <v>38</v>
      </c>
      <c r="O165" s="88"/>
      <c r="P165" s="220">
        <f>O165*H165</f>
        <v>0</v>
      </c>
      <c r="Q165" s="220">
        <v>0</v>
      </c>
      <c r="R165" s="220">
        <f>Q165*H165</f>
        <v>0</v>
      </c>
      <c r="S165" s="220">
        <v>0</v>
      </c>
      <c r="T165" s="221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2" t="s">
        <v>147</v>
      </c>
      <c r="AT165" s="222" t="s">
        <v>127</v>
      </c>
      <c r="AU165" s="222" t="s">
        <v>83</v>
      </c>
      <c r="AY165" s="14" t="s">
        <v>124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4" t="s">
        <v>81</v>
      </c>
      <c r="BK165" s="223">
        <f>ROUND(I165*H165,2)</f>
        <v>0</v>
      </c>
      <c r="BL165" s="14" t="s">
        <v>147</v>
      </c>
      <c r="BM165" s="222" t="s">
        <v>248</v>
      </c>
    </row>
    <row r="166" spans="1:65" s="2" customFormat="1" ht="21.75" customHeight="1">
      <c r="A166" s="35"/>
      <c r="B166" s="36"/>
      <c r="C166" s="224" t="s">
        <v>249</v>
      </c>
      <c r="D166" s="224" t="s">
        <v>139</v>
      </c>
      <c r="E166" s="225" t="s">
        <v>250</v>
      </c>
      <c r="F166" s="226" t="s">
        <v>251</v>
      </c>
      <c r="G166" s="227" t="s">
        <v>152</v>
      </c>
      <c r="H166" s="228">
        <v>45</v>
      </c>
      <c r="I166" s="229"/>
      <c r="J166" s="230">
        <f>ROUND(I166*H166,2)</f>
        <v>0</v>
      </c>
      <c r="K166" s="226" t="s">
        <v>252</v>
      </c>
      <c r="L166" s="231"/>
      <c r="M166" s="232" t="s">
        <v>1</v>
      </c>
      <c r="N166" s="233" t="s">
        <v>38</v>
      </c>
      <c r="O166" s="88"/>
      <c r="P166" s="220">
        <f>O166*H166</f>
        <v>0</v>
      </c>
      <c r="Q166" s="220">
        <v>0.00032</v>
      </c>
      <c r="R166" s="220">
        <f>Q166*H166</f>
        <v>0.014400000000000001</v>
      </c>
      <c r="S166" s="220">
        <v>0</v>
      </c>
      <c r="T166" s="22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2" t="s">
        <v>157</v>
      </c>
      <c r="AT166" s="222" t="s">
        <v>139</v>
      </c>
      <c r="AU166" s="222" t="s">
        <v>83</v>
      </c>
      <c r="AY166" s="14" t="s">
        <v>124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4" t="s">
        <v>81</v>
      </c>
      <c r="BK166" s="223">
        <f>ROUND(I166*H166,2)</f>
        <v>0</v>
      </c>
      <c r="BL166" s="14" t="s">
        <v>157</v>
      </c>
      <c r="BM166" s="222" t="s">
        <v>253</v>
      </c>
    </row>
    <row r="167" spans="1:65" s="2" customFormat="1" ht="16.5" customHeight="1">
      <c r="A167" s="35"/>
      <c r="B167" s="36"/>
      <c r="C167" s="211" t="s">
        <v>254</v>
      </c>
      <c r="D167" s="211" t="s">
        <v>127</v>
      </c>
      <c r="E167" s="212" t="s">
        <v>255</v>
      </c>
      <c r="F167" s="213" t="s">
        <v>256</v>
      </c>
      <c r="G167" s="214" t="s">
        <v>130</v>
      </c>
      <c r="H167" s="215">
        <v>1</v>
      </c>
      <c r="I167" s="216"/>
      <c r="J167" s="217">
        <f>ROUND(I167*H167,2)</f>
        <v>0</v>
      </c>
      <c r="K167" s="213" t="s">
        <v>1</v>
      </c>
      <c r="L167" s="41"/>
      <c r="M167" s="218" t="s">
        <v>1</v>
      </c>
      <c r="N167" s="219" t="s">
        <v>38</v>
      </c>
      <c r="O167" s="88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2" t="s">
        <v>147</v>
      </c>
      <c r="AT167" s="222" t="s">
        <v>127</v>
      </c>
      <c r="AU167" s="222" t="s">
        <v>83</v>
      </c>
      <c r="AY167" s="14" t="s">
        <v>124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4" t="s">
        <v>81</v>
      </c>
      <c r="BK167" s="223">
        <f>ROUND(I167*H167,2)</f>
        <v>0</v>
      </c>
      <c r="BL167" s="14" t="s">
        <v>147</v>
      </c>
      <c r="BM167" s="222" t="s">
        <v>257</v>
      </c>
    </row>
    <row r="168" spans="1:65" s="2" customFormat="1" ht="16.5" customHeight="1">
      <c r="A168" s="35"/>
      <c r="B168" s="36"/>
      <c r="C168" s="224" t="s">
        <v>258</v>
      </c>
      <c r="D168" s="224" t="s">
        <v>139</v>
      </c>
      <c r="E168" s="225" t="s">
        <v>259</v>
      </c>
      <c r="F168" s="226" t="s">
        <v>260</v>
      </c>
      <c r="G168" s="227" t="s">
        <v>130</v>
      </c>
      <c r="H168" s="228">
        <v>1</v>
      </c>
      <c r="I168" s="229"/>
      <c r="J168" s="230">
        <f>ROUND(I168*H168,2)</f>
        <v>0</v>
      </c>
      <c r="K168" s="226" t="s">
        <v>1</v>
      </c>
      <c r="L168" s="231"/>
      <c r="M168" s="232" t="s">
        <v>1</v>
      </c>
      <c r="N168" s="233" t="s">
        <v>38</v>
      </c>
      <c r="O168" s="88"/>
      <c r="P168" s="220">
        <f>O168*H168</f>
        <v>0</v>
      </c>
      <c r="Q168" s="220">
        <v>0</v>
      </c>
      <c r="R168" s="220">
        <f>Q168*H168</f>
        <v>0</v>
      </c>
      <c r="S168" s="220">
        <v>0</v>
      </c>
      <c r="T168" s="22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2" t="s">
        <v>192</v>
      </c>
      <c r="AT168" s="222" t="s">
        <v>139</v>
      </c>
      <c r="AU168" s="222" t="s">
        <v>83</v>
      </c>
      <c r="AY168" s="14" t="s">
        <v>124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4" t="s">
        <v>81</v>
      </c>
      <c r="BK168" s="223">
        <f>ROUND(I168*H168,2)</f>
        <v>0</v>
      </c>
      <c r="BL168" s="14" t="s">
        <v>147</v>
      </c>
      <c r="BM168" s="222" t="s">
        <v>261</v>
      </c>
    </row>
    <row r="169" spans="1:63" s="12" customFormat="1" ht="22.8" customHeight="1">
      <c r="A169" s="12"/>
      <c r="B169" s="195"/>
      <c r="C169" s="196"/>
      <c r="D169" s="197" t="s">
        <v>72</v>
      </c>
      <c r="E169" s="209" t="s">
        <v>262</v>
      </c>
      <c r="F169" s="209" t="s">
        <v>263</v>
      </c>
      <c r="G169" s="196"/>
      <c r="H169" s="196"/>
      <c r="I169" s="199"/>
      <c r="J169" s="210">
        <f>BK169</f>
        <v>0</v>
      </c>
      <c r="K169" s="196"/>
      <c r="L169" s="201"/>
      <c r="M169" s="202"/>
      <c r="N169" s="203"/>
      <c r="O169" s="203"/>
      <c r="P169" s="204">
        <f>SUM(P170:P183)</f>
        <v>0</v>
      </c>
      <c r="Q169" s="203"/>
      <c r="R169" s="204">
        <f>SUM(R170:R183)</f>
        <v>0</v>
      </c>
      <c r="S169" s="203"/>
      <c r="T169" s="205">
        <f>SUM(T170:T183)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6" t="s">
        <v>184</v>
      </c>
      <c r="AT169" s="207" t="s">
        <v>72</v>
      </c>
      <c r="AU169" s="207" t="s">
        <v>81</v>
      </c>
      <c r="AY169" s="206" t="s">
        <v>124</v>
      </c>
      <c r="BK169" s="208">
        <f>SUM(BK170:BK183)</f>
        <v>0</v>
      </c>
    </row>
    <row r="170" spans="1:65" s="2" customFormat="1" ht="16.5" customHeight="1">
      <c r="A170" s="35"/>
      <c r="B170" s="36"/>
      <c r="C170" s="211" t="s">
        <v>264</v>
      </c>
      <c r="D170" s="211" t="s">
        <v>127</v>
      </c>
      <c r="E170" s="212" t="s">
        <v>265</v>
      </c>
      <c r="F170" s="213" t="s">
        <v>266</v>
      </c>
      <c r="G170" s="214" t="s">
        <v>130</v>
      </c>
      <c r="H170" s="215">
        <v>1</v>
      </c>
      <c r="I170" s="216"/>
      <c r="J170" s="217">
        <f>ROUND(I170*H170,2)</f>
        <v>0</v>
      </c>
      <c r="K170" s="213" t="s">
        <v>1</v>
      </c>
      <c r="L170" s="41"/>
      <c r="M170" s="218" t="s">
        <v>1</v>
      </c>
      <c r="N170" s="219" t="s">
        <v>38</v>
      </c>
      <c r="O170" s="88"/>
      <c r="P170" s="220">
        <f>O170*H170</f>
        <v>0</v>
      </c>
      <c r="Q170" s="220">
        <v>0</v>
      </c>
      <c r="R170" s="220">
        <f>Q170*H170</f>
        <v>0</v>
      </c>
      <c r="S170" s="220">
        <v>0</v>
      </c>
      <c r="T170" s="221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2" t="s">
        <v>147</v>
      </c>
      <c r="AT170" s="222" t="s">
        <v>127</v>
      </c>
      <c r="AU170" s="222" t="s">
        <v>83</v>
      </c>
      <c r="AY170" s="14" t="s">
        <v>124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4" t="s">
        <v>81</v>
      </c>
      <c r="BK170" s="223">
        <f>ROUND(I170*H170,2)</f>
        <v>0</v>
      </c>
      <c r="BL170" s="14" t="s">
        <v>147</v>
      </c>
      <c r="BM170" s="222" t="s">
        <v>267</v>
      </c>
    </row>
    <row r="171" spans="1:65" s="2" customFormat="1" ht="16.5" customHeight="1">
      <c r="A171" s="35"/>
      <c r="B171" s="36"/>
      <c r="C171" s="211" t="s">
        <v>268</v>
      </c>
      <c r="D171" s="211" t="s">
        <v>127</v>
      </c>
      <c r="E171" s="212" t="s">
        <v>269</v>
      </c>
      <c r="F171" s="213" t="s">
        <v>270</v>
      </c>
      <c r="G171" s="214" t="s">
        <v>137</v>
      </c>
      <c r="H171" s="215">
        <v>1</v>
      </c>
      <c r="I171" s="216"/>
      <c r="J171" s="217">
        <f>ROUND(I171*H171,2)</f>
        <v>0</v>
      </c>
      <c r="K171" s="213" t="s">
        <v>162</v>
      </c>
      <c r="L171" s="41"/>
      <c r="M171" s="218" t="s">
        <v>1</v>
      </c>
      <c r="N171" s="219" t="s">
        <v>38</v>
      </c>
      <c r="O171" s="88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2" t="s">
        <v>147</v>
      </c>
      <c r="AT171" s="222" t="s">
        <v>127</v>
      </c>
      <c r="AU171" s="222" t="s">
        <v>83</v>
      </c>
      <c r="AY171" s="14" t="s">
        <v>124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4" t="s">
        <v>81</v>
      </c>
      <c r="BK171" s="223">
        <f>ROUND(I171*H171,2)</f>
        <v>0</v>
      </c>
      <c r="BL171" s="14" t="s">
        <v>147</v>
      </c>
      <c r="BM171" s="222" t="s">
        <v>271</v>
      </c>
    </row>
    <row r="172" spans="1:65" s="2" customFormat="1" ht="33" customHeight="1">
      <c r="A172" s="35"/>
      <c r="B172" s="36"/>
      <c r="C172" s="211" t="s">
        <v>272</v>
      </c>
      <c r="D172" s="211" t="s">
        <v>127</v>
      </c>
      <c r="E172" s="212" t="s">
        <v>273</v>
      </c>
      <c r="F172" s="213" t="s">
        <v>274</v>
      </c>
      <c r="G172" s="214" t="s">
        <v>130</v>
      </c>
      <c r="H172" s="215">
        <v>1</v>
      </c>
      <c r="I172" s="216"/>
      <c r="J172" s="217">
        <f>ROUND(I172*H172,2)</f>
        <v>0</v>
      </c>
      <c r="K172" s="213" t="s">
        <v>218</v>
      </c>
      <c r="L172" s="41"/>
      <c r="M172" s="218" t="s">
        <v>1</v>
      </c>
      <c r="N172" s="219" t="s">
        <v>38</v>
      </c>
      <c r="O172" s="88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2" t="s">
        <v>147</v>
      </c>
      <c r="AT172" s="222" t="s">
        <v>127</v>
      </c>
      <c r="AU172" s="222" t="s">
        <v>83</v>
      </c>
      <c r="AY172" s="14" t="s">
        <v>124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4" t="s">
        <v>81</v>
      </c>
      <c r="BK172" s="223">
        <f>ROUND(I172*H172,2)</f>
        <v>0</v>
      </c>
      <c r="BL172" s="14" t="s">
        <v>147</v>
      </c>
      <c r="BM172" s="222" t="s">
        <v>275</v>
      </c>
    </row>
    <row r="173" spans="1:65" s="2" customFormat="1" ht="24.15" customHeight="1">
      <c r="A173" s="35"/>
      <c r="B173" s="36"/>
      <c r="C173" s="211" t="s">
        <v>276</v>
      </c>
      <c r="D173" s="211" t="s">
        <v>127</v>
      </c>
      <c r="E173" s="212" t="s">
        <v>277</v>
      </c>
      <c r="F173" s="213" t="s">
        <v>278</v>
      </c>
      <c r="G173" s="214" t="s">
        <v>130</v>
      </c>
      <c r="H173" s="215">
        <v>5</v>
      </c>
      <c r="I173" s="216"/>
      <c r="J173" s="217">
        <f>ROUND(I173*H173,2)</f>
        <v>0</v>
      </c>
      <c r="K173" s="213" t="s">
        <v>279</v>
      </c>
      <c r="L173" s="41"/>
      <c r="M173" s="218" t="s">
        <v>1</v>
      </c>
      <c r="N173" s="219" t="s">
        <v>38</v>
      </c>
      <c r="O173" s="88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2" t="s">
        <v>147</v>
      </c>
      <c r="AT173" s="222" t="s">
        <v>127</v>
      </c>
      <c r="AU173" s="222" t="s">
        <v>83</v>
      </c>
      <c r="AY173" s="14" t="s">
        <v>124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4" t="s">
        <v>81</v>
      </c>
      <c r="BK173" s="223">
        <f>ROUND(I173*H173,2)</f>
        <v>0</v>
      </c>
      <c r="BL173" s="14" t="s">
        <v>147</v>
      </c>
      <c r="BM173" s="222" t="s">
        <v>280</v>
      </c>
    </row>
    <row r="174" spans="1:65" s="2" customFormat="1" ht="21.75" customHeight="1">
      <c r="A174" s="35"/>
      <c r="B174" s="36"/>
      <c r="C174" s="211" t="s">
        <v>281</v>
      </c>
      <c r="D174" s="211" t="s">
        <v>127</v>
      </c>
      <c r="E174" s="212" t="s">
        <v>282</v>
      </c>
      <c r="F174" s="213" t="s">
        <v>283</v>
      </c>
      <c r="G174" s="214" t="s">
        <v>130</v>
      </c>
      <c r="H174" s="215">
        <v>4</v>
      </c>
      <c r="I174" s="216"/>
      <c r="J174" s="217">
        <f>ROUND(I174*H174,2)</f>
        <v>0</v>
      </c>
      <c r="K174" s="213" t="s">
        <v>218</v>
      </c>
      <c r="L174" s="41"/>
      <c r="M174" s="218" t="s">
        <v>1</v>
      </c>
      <c r="N174" s="219" t="s">
        <v>38</v>
      </c>
      <c r="O174" s="88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2" t="s">
        <v>147</v>
      </c>
      <c r="AT174" s="222" t="s">
        <v>127</v>
      </c>
      <c r="AU174" s="222" t="s">
        <v>83</v>
      </c>
      <c r="AY174" s="14" t="s">
        <v>124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4" t="s">
        <v>81</v>
      </c>
      <c r="BK174" s="223">
        <f>ROUND(I174*H174,2)</f>
        <v>0</v>
      </c>
      <c r="BL174" s="14" t="s">
        <v>147</v>
      </c>
      <c r="BM174" s="222" t="s">
        <v>284</v>
      </c>
    </row>
    <row r="175" spans="1:65" s="2" customFormat="1" ht="21.75" customHeight="1">
      <c r="A175" s="35"/>
      <c r="B175" s="36"/>
      <c r="C175" s="211" t="s">
        <v>285</v>
      </c>
      <c r="D175" s="211" t="s">
        <v>127</v>
      </c>
      <c r="E175" s="212" t="s">
        <v>286</v>
      </c>
      <c r="F175" s="213" t="s">
        <v>287</v>
      </c>
      <c r="G175" s="214" t="s">
        <v>130</v>
      </c>
      <c r="H175" s="215">
        <v>4</v>
      </c>
      <c r="I175" s="216"/>
      <c r="J175" s="217">
        <f>ROUND(I175*H175,2)</f>
        <v>0</v>
      </c>
      <c r="K175" s="213" t="s">
        <v>162</v>
      </c>
      <c r="L175" s="41"/>
      <c r="M175" s="218" t="s">
        <v>1</v>
      </c>
      <c r="N175" s="219" t="s">
        <v>38</v>
      </c>
      <c r="O175" s="88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2" t="s">
        <v>81</v>
      </c>
      <c r="AT175" s="222" t="s">
        <v>127</v>
      </c>
      <c r="AU175" s="222" t="s">
        <v>83</v>
      </c>
      <c r="AY175" s="14" t="s">
        <v>124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4" t="s">
        <v>81</v>
      </c>
      <c r="BK175" s="223">
        <f>ROUND(I175*H175,2)</f>
        <v>0</v>
      </c>
      <c r="BL175" s="14" t="s">
        <v>81</v>
      </c>
      <c r="BM175" s="222" t="s">
        <v>288</v>
      </c>
    </row>
    <row r="176" spans="1:65" s="2" customFormat="1" ht="16.5" customHeight="1">
      <c r="A176" s="35"/>
      <c r="B176" s="36"/>
      <c r="C176" s="211" t="s">
        <v>289</v>
      </c>
      <c r="D176" s="211" t="s">
        <v>127</v>
      </c>
      <c r="E176" s="212" t="s">
        <v>290</v>
      </c>
      <c r="F176" s="213" t="s">
        <v>291</v>
      </c>
      <c r="G176" s="214" t="s">
        <v>130</v>
      </c>
      <c r="H176" s="215">
        <v>120</v>
      </c>
      <c r="I176" s="216"/>
      <c r="J176" s="217">
        <f>ROUND(I176*H176,2)</f>
        <v>0</v>
      </c>
      <c r="K176" s="213" t="s">
        <v>162</v>
      </c>
      <c r="L176" s="41"/>
      <c r="M176" s="218" t="s">
        <v>1</v>
      </c>
      <c r="N176" s="219" t="s">
        <v>38</v>
      </c>
      <c r="O176" s="88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2" t="s">
        <v>81</v>
      </c>
      <c r="AT176" s="222" t="s">
        <v>127</v>
      </c>
      <c r="AU176" s="222" t="s">
        <v>83</v>
      </c>
      <c r="AY176" s="14" t="s">
        <v>124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4" t="s">
        <v>81</v>
      </c>
      <c r="BK176" s="223">
        <f>ROUND(I176*H176,2)</f>
        <v>0</v>
      </c>
      <c r="BL176" s="14" t="s">
        <v>81</v>
      </c>
      <c r="BM176" s="222" t="s">
        <v>292</v>
      </c>
    </row>
    <row r="177" spans="1:65" s="2" customFormat="1" ht="24.15" customHeight="1">
      <c r="A177" s="35"/>
      <c r="B177" s="36"/>
      <c r="C177" s="211" t="s">
        <v>293</v>
      </c>
      <c r="D177" s="211" t="s">
        <v>127</v>
      </c>
      <c r="E177" s="212" t="s">
        <v>294</v>
      </c>
      <c r="F177" s="213" t="s">
        <v>295</v>
      </c>
      <c r="G177" s="214" t="s">
        <v>296</v>
      </c>
      <c r="H177" s="215">
        <v>4</v>
      </c>
      <c r="I177" s="216"/>
      <c r="J177" s="217">
        <f>ROUND(I177*H177,2)</f>
        <v>0</v>
      </c>
      <c r="K177" s="213" t="s">
        <v>297</v>
      </c>
      <c r="L177" s="41"/>
      <c r="M177" s="218" t="s">
        <v>1</v>
      </c>
      <c r="N177" s="219" t="s">
        <v>38</v>
      </c>
      <c r="O177" s="88"/>
      <c r="P177" s="220">
        <f>O177*H177</f>
        <v>0</v>
      </c>
      <c r="Q177" s="220">
        <v>0</v>
      </c>
      <c r="R177" s="220">
        <f>Q177*H177</f>
        <v>0</v>
      </c>
      <c r="S177" s="220">
        <v>0</v>
      </c>
      <c r="T177" s="22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2" t="s">
        <v>147</v>
      </c>
      <c r="AT177" s="222" t="s">
        <v>127</v>
      </c>
      <c r="AU177" s="222" t="s">
        <v>83</v>
      </c>
      <c r="AY177" s="14" t="s">
        <v>124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4" t="s">
        <v>81</v>
      </c>
      <c r="BK177" s="223">
        <f>ROUND(I177*H177,2)</f>
        <v>0</v>
      </c>
      <c r="BL177" s="14" t="s">
        <v>147</v>
      </c>
      <c r="BM177" s="222" t="s">
        <v>298</v>
      </c>
    </row>
    <row r="178" spans="1:65" s="2" customFormat="1" ht="24.15" customHeight="1">
      <c r="A178" s="35"/>
      <c r="B178" s="36"/>
      <c r="C178" s="211" t="s">
        <v>299</v>
      </c>
      <c r="D178" s="211" t="s">
        <v>127</v>
      </c>
      <c r="E178" s="212" t="s">
        <v>300</v>
      </c>
      <c r="F178" s="213" t="s">
        <v>301</v>
      </c>
      <c r="G178" s="214" t="s">
        <v>302</v>
      </c>
      <c r="H178" s="215">
        <v>185</v>
      </c>
      <c r="I178" s="216"/>
      <c r="J178" s="217">
        <f>ROUND(I178*H178,2)</f>
        <v>0</v>
      </c>
      <c r="K178" s="213" t="s">
        <v>146</v>
      </c>
      <c r="L178" s="41"/>
      <c r="M178" s="218" t="s">
        <v>1</v>
      </c>
      <c r="N178" s="219" t="s">
        <v>38</v>
      </c>
      <c r="O178" s="88"/>
      <c r="P178" s="220">
        <f>O178*H178</f>
        <v>0</v>
      </c>
      <c r="Q178" s="220">
        <v>0</v>
      </c>
      <c r="R178" s="220">
        <f>Q178*H178</f>
        <v>0</v>
      </c>
      <c r="S178" s="220">
        <v>0</v>
      </c>
      <c r="T178" s="221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2" t="s">
        <v>147</v>
      </c>
      <c r="AT178" s="222" t="s">
        <v>127</v>
      </c>
      <c r="AU178" s="222" t="s">
        <v>83</v>
      </c>
      <c r="AY178" s="14" t="s">
        <v>124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4" t="s">
        <v>81</v>
      </c>
      <c r="BK178" s="223">
        <f>ROUND(I178*H178,2)</f>
        <v>0</v>
      </c>
      <c r="BL178" s="14" t="s">
        <v>147</v>
      </c>
      <c r="BM178" s="222" t="s">
        <v>303</v>
      </c>
    </row>
    <row r="179" spans="1:65" s="2" customFormat="1" ht="24.15" customHeight="1">
      <c r="A179" s="35"/>
      <c r="B179" s="36"/>
      <c r="C179" s="211" t="s">
        <v>304</v>
      </c>
      <c r="D179" s="211" t="s">
        <v>127</v>
      </c>
      <c r="E179" s="212" t="s">
        <v>305</v>
      </c>
      <c r="F179" s="213" t="s">
        <v>306</v>
      </c>
      <c r="G179" s="214" t="s">
        <v>307</v>
      </c>
      <c r="H179" s="215">
        <v>1</v>
      </c>
      <c r="I179" s="216"/>
      <c r="J179" s="217">
        <f>ROUND(I179*H179,2)</f>
        <v>0</v>
      </c>
      <c r="K179" s="213" t="s">
        <v>146</v>
      </c>
      <c r="L179" s="41"/>
      <c r="M179" s="218" t="s">
        <v>1</v>
      </c>
      <c r="N179" s="219" t="s">
        <v>38</v>
      </c>
      <c r="O179" s="88"/>
      <c r="P179" s="220">
        <f>O179*H179</f>
        <v>0</v>
      </c>
      <c r="Q179" s="220">
        <v>0</v>
      </c>
      <c r="R179" s="220">
        <f>Q179*H179</f>
        <v>0</v>
      </c>
      <c r="S179" s="220">
        <v>0</v>
      </c>
      <c r="T179" s="221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2" t="s">
        <v>147</v>
      </c>
      <c r="AT179" s="222" t="s">
        <v>127</v>
      </c>
      <c r="AU179" s="222" t="s">
        <v>83</v>
      </c>
      <c r="AY179" s="14" t="s">
        <v>124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4" t="s">
        <v>81</v>
      </c>
      <c r="BK179" s="223">
        <f>ROUND(I179*H179,2)</f>
        <v>0</v>
      </c>
      <c r="BL179" s="14" t="s">
        <v>147</v>
      </c>
      <c r="BM179" s="222" t="s">
        <v>308</v>
      </c>
    </row>
    <row r="180" spans="1:65" s="2" customFormat="1" ht="24.15" customHeight="1">
      <c r="A180" s="35"/>
      <c r="B180" s="36"/>
      <c r="C180" s="211" t="s">
        <v>309</v>
      </c>
      <c r="D180" s="211" t="s">
        <v>127</v>
      </c>
      <c r="E180" s="212" t="s">
        <v>310</v>
      </c>
      <c r="F180" s="213" t="s">
        <v>311</v>
      </c>
      <c r="G180" s="214" t="s">
        <v>312</v>
      </c>
      <c r="H180" s="215">
        <v>1</v>
      </c>
      <c r="I180" s="216"/>
      <c r="J180" s="217">
        <f>ROUND(I180*H180,2)</f>
        <v>0</v>
      </c>
      <c r="K180" s="213" t="s">
        <v>146</v>
      </c>
      <c r="L180" s="41"/>
      <c r="M180" s="218" t="s">
        <v>1</v>
      </c>
      <c r="N180" s="219" t="s">
        <v>38</v>
      </c>
      <c r="O180" s="88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2" t="s">
        <v>147</v>
      </c>
      <c r="AT180" s="222" t="s">
        <v>127</v>
      </c>
      <c r="AU180" s="222" t="s">
        <v>83</v>
      </c>
      <c r="AY180" s="14" t="s">
        <v>124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4" t="s">
        <v>81</v>
      </c>
      <c r="BK180" s="223">
        <f>ROUND(I180*H180,2)</f>
        <v>0</v>
      </c>
      <c r="BL180" s="14" t="s">
        <v>147</v>
      </c>
      <c r="BM180" s="222" t="s">
        <v>313</v>
      </c>
    </row>
    <row r="181" spans="1:65" s="2" customFormat="1" ht="24.15" customHeight="1">
      <c r="A181" s="35"/>
      <c r="B181" s="36"/>
      <c r="C181" s="211" t="s">
        <v>314</v>
      </c>
      <c r="D181" s="211" t="s">
        <v>127</v>
      </c>
      <c r="E181" s="212" t="s">
        <v>315</v>
      </c>
      <c r="F181" s="213" t="s">
        <v>316</v>
      </c>
      <c r="G181" s="214" t="s">
        <v>312</v>
      </c>
      <c r="H181" s="215">
        <v>18</v>
      </c>
      <c r="I181" s="216"/>
      <c r="J181" s="217">
        <f>ROUND(I181*H181,2)</f>
        <v>0</v>
      </c>
      <c r="K181" s="213" t="s">
        <v>146</v>
      </c>
      <c r="L181" s="41"/>
      <c r="M181" s="218" t="s">
        <v>1</v>
      </c>
      <c r="N181" s="219" t="s">
        <v>38</v>
      </c>
      <c r="O181" s="88"/>
      <c r="P181" s="220">
        <f>O181*H181</f>
        <v>0</v>
      </c>
      <c r="Q181" s="220">
        <v>0</v>
      </c>
      <c r="R181" s="220">
        <f>Q181*H181</f>
        <v>0</v>
      </c>
      <c r="S181" s="220">
        <v>0</v>
      </c>
      <c r="T181" s="221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2" t="s">
        <v>147</v>
      </c>
      <c r="AT181" s="222" t="s">
        <v>127</v>
      </c>
      <c r="AU181" s="222" t="s">
        <v>83</v>
      </c>
      <c r="AY181" s="14" t="s">
        <v>124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4" t="s">
        <v>81</v>
      </c>
      <c r="BK181" s="223">
        <f>ROUND(I181*H181,2)</f>
        <v>0</v>
      </c>
      <c r="BL181" s="14" t="s">
        <v>147</v>
      </c>
      <c r="BM181" s="222" t="s">
        <v>317</v>
      </c>
    </row>
    <row r="182" spans="1:65" s="2" customFormat="1" ht="16.5" customHeight="1">
      <c r="A182" s="35"/>
      <c r="B182" s="36"/>
      <c r="C182" s="211" t="s">
        <v>318</v>
      </c>
      <c r="D182" s="211" t="s">
        <v>127</v>
      </c>
      <c r="E182" s="212" t="s">
        <v>319</v>
      </c>
      <c r="F182" s="213" t="s">
        <v>320</v>
      </c>
      <c r="G182" s="214" t="s">
        <v>312</v>
      </c>
      <c r="H182" s="215">
        <v>1</v>
      </c>
      <c r="I182" s="216"/>
      <c r="J182" s="217">
        <f>ROUND(I182*H182,2)</f>
        <v>0</v>
      </c>
      <c r="K182" s="213" t="s">
        <v>146</v>
      </c>
      <c r="L182" s="41"/>
      <c r="M182" s="218" t="s">
        <v>1</v>
      </c>
      <c r="N182" s="219" t="s">
        <v>38</v>
      </c>
      <c r="O182" s="88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2" t="s">
        <v>147</v>
      </c>
      <c r="AT182" s="222" t="s">
        <v>127</v>
      </c>
      <c r="AU182" s="222" t="s">
        <v>83</v>
      </c>
      <c r="AY182" s="14" t="s">
        <v>124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4" t="s">
        <v>81</v>
      </c>
      <c r="BK182" s="223">
        <f>ROUND(I182*H182,2)</f>
        <v>0</v>
      </c>
      <c r="BL182" s="14" t="s">
        <v>147</v>
      </c>
      <c r="BM182" s="222" t="s">
        <v>321</v>
      </c>
    </row>
    <row r="183" spans="1:65" s="2" customFormat="1" ht="16.5" customHeight="1">
      <c r="A183" s="35"/>
      <c r="B183" s="36"/>
      <c r="C183" s="211" t="s">
        <v>322</v>
      </c>
      <c r="D183" s="211" t="s">
        <v>127</v>
      </c>
      <c r="E183" s="212" t="s">
        <v>323</v>
      </c>
      <c r="F183" s="213" t="s">
        <v>324</v>
      </c>
      <c r="G183" s="214" t="s">
        <v>130</v>
      </c>
      <c r="H183" s="215">
        <v>1</v>
      </c>
      <c r="I183" s="216"/>
      <c r="J183" s="217">
        <f>ROUND(I183*H183,2)</f>
        <v>0</v>
      </c>
      <c r="K183" s="213" t="s">
        <v>1</v>
      </c>
      <c r="L183" s="41"/>
      <c r="M183" s="218" t="s">
        <v>1</v>
      </c>
      <c r="N183" s="219" t="s">
        <v>38</v>
      </c>
      <c r="O183" s="88"/>
      <c r="P183" s="220">
        <f>O183*H183</f>
        <v>0</v>
      </c>
      <c r="Q183" s="220">
        <v>0</v>
      </c>
      <c r="R183" s="220">
        <f>Q183*H183</f>
        <v>0</v>
      </c>
      <c r="S183" s="220">
        <v>0</v>
      </c>
      <c r="T183" s="221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2" t="s">
        <v>147</v>
      </c>
      <c r="AT183" s="222" t="s">
        <v>127</v>
      </c>
      <c r="AU183" s="222" t="s">
        <v>83</v>
      </c>
      <c r="AY183" s="14" t="s">
        <v>124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4" t="s">
        <v>81</v>
      </c>
      <c r="BK183" s="223">
        <f>ROUND(I183*H183,2)</f>
        <v>0</v>
      </c>
      <c r="BL183" s="14" t="s">
        <v>147</v>
      </c>
      <c r="BM183" s="222" t="s">
        <v>325</v>
      </c>
    </row>
    <row r="184" spans="1:63" s="12" customFormat="1" ht="22.8" customHeight="1">
      <c r="A184" s="12"/>
      <c r="B184" s="195"/>
      <c r="C184" s="196"/>
      <c r="D184" s="197" t="s">
        <v>72</v>
      </c>
      <c r="E184" s="209" t="s">
        <v>326</v>
      </c>
      <c r="F184" s="209" t="s">
        <v>327</v>
      </c>
      <c r="G184" s="196"/>
      <c r="H184" s="196"/>
      <c r="I184" s="199"/>
      <c r="J184" s="210">
        <f>BK184</f>
        <v>0</v>
      </c>
      <c r="K184" s="196"/>
      <c r="L184" s="201"/>
      <c r="M184" s="202"/>
      <c r="N184" s="203"/>
      <c r="O184" s="203"/>
      <c r="P184" s="204">
        <f>SUM(P185:P193)</f>
        <v>0</v>
      </c>
      <c r="Q184" s="203"/>
      <c r="R184" s="204">
        <f>SUM(R185:R193)</f>
        <v>0</v>
      </c>
      <c r="S184" s="203"/>
      <c r="T184" s="205">
        <f>SUM(T185:T193)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6" t="s">
        <v>131</v>
      </c>
      <c r="AT184" s="207" t="s">
        <v>72</v>
      </c>
      <c r="AU184" s="207" t="s">
        <v>81</v>
      </c>
      <c r="AY184" s="206" t="s">
        <v>124</v>
      </c>
      <c r="BK184" s="208">
        <f>SUM(BK185:BK193)</f>
        <v>0</v>
      </c>
    </row>
    <row r="185" spans="1:65" s="2" customFormat="1" ht="16.5" customHeight="1">
      <c r="A185" s="35"/>
      <c r="B185" s="36"/>
      <c r="C185" s="211" t="s">
        <v>328</v>
      </c>
      <c r="D185" s="211" t="s">
        <v>127</v>
      </c>
      <c r="E185" s="212" t="s">
        <v>329</v>
      </c>
      <c r="F185" s="213" t="s">
        <v>330</v>
      </c>
      <c r="G185" s="214" t="s">
        <v>331</v>
      </c>
      <c r="H185" s="215">
        <v>40</v>
      </c>
      <c r="I185" s="216"/>
      <c r="J185" s="217">
        <f>ROUND(I185*H185,2)</f>
        <v>0</v>
      </c>
      <c r="K185" s="213" t="s">
        <v>1</v>
      </c>
      <c r="L185" s="41"/>
      <c r="M185" s="218" t="s">
        <v>1</v>
      </c>
      <c r="N185" s="219" t="s">
        <v>38</v>
      </c>
      <c r="O185" s="88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2" t="s">
        <v>332</v>
      </c>
      <c r="AT185" s="222" t="s">
        <v>127</v>
      </c>
      <c r="AU185" s="222" t="s">
        <v>83</v>
      </c>
      <c r="AY185" s="14" t="s">
        <v>124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4" t="s">
        <v>81</v>
      </c>
      <c r="BK185" s="223">
        <f>ROUND(I185*H185,2)</f>
        <v>0</v>
      </c>
      <c r="BL185" s="14" t="s">
        <v>332</v>
      </c>
      <c r="BM185" s="222" t="s">
        <v>333</v>
      </c>
    </row>
    <row r="186" spans="1:65" s="2" customFormat="1" ht="16.5" customHeight="1">
      <c r="A186" s="35"/>
      <c r="B186" s="36"/>
      <c r="C186" s="211" t="s">
        <v>334</v>
      </c>
      <c r="D186" s="211" t="s">
        <v>127</v>
      </c>
      <c r="E186" s="212" t="s">
        <v>335</v>
      </c>
      <c r="F186" s="213" t="s">
        <v>336</v>
      </c>
      <c r="G186" s="214" t="s">
        <v>331</v>
      </c>
      <c r="H186" s="215">
        <v>80</v>
      </c>
      <c r="I186" s="216"/>
      <c r="J186" s="217">
        <f>ROUND(I186*H186,2)</f>
        <v>0</v>
      </c>
      <c r="K186" s="213" t="s">
        <v>1</v>
      </c>
      <c r="L186" s="41"/>
      <c r="M186" s="218" t="s">
        <v>1</v>
      </c>
      <c r="N186" s="219" t="s">
        <v>38</v>
      </c>
      <c r="O186" s="88"/>
      <c r="P186" s="220">
        <f>O186*H186</f>
        <v>0</v>
      </c>
      <c r="Q186" s="220">
        <v>0</v>
      </c>
      <c r="R186" s="220">
        <f>Q186*H186</f>
        <v>0</v>
      </c>
      <c r="S186" s="220">
        <v>0</v>
      </c>
      <c r="T186" s="221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2" t="s">
        <v>332</v>
      </c>
      <c r="AT186" s="222" t="s">
        <v>127</v>
      </c>
      <c r="AU186" s="222" t="s">
        <v>83</v>
      </c>
      <c r="AY186" s="14" t="s">
        <v>124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4" t="s">
        <v>81</v>
      </c>
      <c r="BK186" s="223">
        <f>ROUND(I186*H186,2)</f>
        <v>0</v>
      </c>
      <c r="BL186" s="14" t="s">
        <v>332</v>
      </c>
      <c r="BM186" s="222" t="s">
        <v>337</v>
      </c>
    </row>
    <row r="187" spans="1:65" s="2" customFormat="1" ht="16.5" customHeight="1">
      <c r="A187" s="35"/>
      <c r="B187" s="36"/>
      <c r="C187" s="211" t="s">
        <v>338</v>
      </c>
      <c r="D187" s="211" t="s">
        <v>127</v>
      </c>
      <c r="E187" s="212" t="s">
        <v>339</v>
      </c>
      <c r="F187" s="213" t="s">
        <v>340</v>
      </c>
      <c r="G187" s="214" t="s">
        <v>331</v>
      </c>
      <c r="H187" s="215">
        <v>20</v>
      </c>
      <c r="I187" s="216"/>
      <c r="J187" s="217">
        <f>ROUND(I187*H187,2)</f>
        <v>0</v>
      </c>
      <c r="K187" s="213" t="s">
        <v>1</v>
      </c>
      <c r="L187" s="41"/>
      <c r="M187" s="218" t="s">
        <v>1</v>
      </c>
      <c r="N187" s="219" t="s">
        <v>38</v>
      </c>
      <c r="O187" s="88"/>
      <c r="P187" s="220">
        <f>O187*H187</f>
        <v>0</v>
      </c>
      <c r="Q187" s="220">
        <v>0</v>
      </c>
      <c r="R187" s="220">
        <f>Q187*H187</f>
        <v>0</v>
      </c>
      <c r="S187" s="220">
        <v>0</v>
      </c>
      <c r="T187" s="22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2" t="s">
        <v>332</v>
      </c>
      <c r="AT187" s="222" t="s">
        <v>127</v>
      </c>
      <c r="AU187" s="222" t="s">
        <v>83</v>
      </c>
      <c r="AY187" s="14" t="s">
        <v>124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4" t="s">
        <v>81</v>
      </c>
      <c r="BK187" s="223">
        <f>ROUND(I187*H187,2)</f>
        <v>0</v>
      </c>
      <c r="BL187" s="14" t="s">
        <v>332</v>
      </c>
      <c r="BM187" s="222" t="s">
        <v>341</v>
      </c>
    </row>
    <row r="188" spans="1:65" s="2" customFormat="1" ht="16.5" customHeight="1">
      <c r="A188" s="35"/>
      <c r="B188" s="36"/>
      <c r="C188" s="211" t="s">
        <v>342</v>
      </c>
      <c r="D188" s="211" t="s">
        <v>127</v>
      </c>
      <c r="E188" s="212" t="s">
        <v>343</v>
      </c>
      <c r="F188" s="213" t="s">
        <v>344</v>
      </c>
      <c r="G188" s="214" t="s">
        <v>331</v>
      </c>
      <c r="H188" s="215">
        <v>240</v>
      </c>
      <c r="I188" s="216"/>
      <c r="J188" s="217">
        <f>ROUND(I188*H188,2)</f>
        <v>0</v>
      </c>
      <c r="K188" s="213" t="s">
        <v>1</v>
      </c>
      <c r="L188" s="41"/>
      <c r="M188" s="218" t="s">
        <v>1</v>
      </c>
      <c r="N188" s="219" t="s">
        <v>38</v>
      </c>
      <c r="O188" s="88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2" t="s">
        <v>332</v>
      </c>
      <c r="AT188" s="222" t="s">
        <v>127</v>
      </c>
      <c r="AU188" s="222" t="s">
        <v>83</v>
      </c>
      <c r="AY188" s="14" t="s">
        <v>124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4" t="s">
        <v>81</v>
      </c>
      <c r="BK188" s="223">
        <f>ROUND(I188*H188,2)</f>
        <v>0</v>
      </c>
      <c r="BL188" s="14" t="s">
        <v>332</v>
      </c>
      <c r="BM188" s="222" t="s">
        <v>345</v>
      </c>
    </row>
    <row r="189" spans="1:65" s="2" customFormat="1" ht="16.5" customHeight="1">
      <c r="A189" s="35"/>
      <c r="B189" s="36"/>
      <c r="C189" s="211" t="s">
        <v>346</v>
      </c>
      <c r="D189" s="211" t="s">
        <v>127</v>
      </c>
      <c r="E189" s="212" t="s">
        <v>347</v>
      </c>
      <c r="F189" s="213" t="s">
        <v>348</v>
      </c>
      <c r="G189" s="214" t="s">
        <v>331</v>
      </c>
      <c r="H189" s="215">
        <v>40</v>
      </c>
      <c r="I189" s="216"/>
      <c r="J189" s="217">
        <f>ROUND(I189*H189,2)</f>
        <v>0</v>
      </c>
      <c r="K189" s="213" t="s">
        <v>218</v>
      </c>
      <c r="L189" s="41"/>
      <c r="M189" s="218" t="s">
        <v>1</v>
      </c>
      <c r="N189" s="219" t="s">
        <v>38</v>
      </c>
      <c r="O189" s="88"/>
      <c r="P189" s="220">
        <f>O189*H189</f>
        <v>0</v>
      </c>
      <c r="Q189" s="220">
        <v>0</v>
      </c>
      <c r="R189" s="220">
        <f>Q189*H189</f>
        <v>0</v>
      </c>
      <c r="S189" s="220">
        <v>0</v>
      </c>
      <c r="T189" s="221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2" t="s">
        <v>332</v>
      </c>
      <c r="AT189" s="222" t="s">
        <v>127</v>
      </c>
      <c r="AU189" s="222" t="s">
        <v>83</v>
      </c>
      <c r="AY189" s="14" t="s">
        <v>124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4" t="s">
        <v>81</v>
      </c>
      <c r="BK189" s="223">
        <f>ROUND(I189*H189,2)</f>
        <v>0</v>
      </c>
      <c r="BL189" s="14" t="s">
        <v>332</v>
      </c>
      <c r="BM189" s="222" t="s">
        <v>349</v>
      </c>
    </row>
    <row r="190" spans="1:65" s="2" customFormat="1" ht="16.5" customHeight="1">
      <c r="A190" s="35"/>
      <c r="B190" s="36"/>
      <c r="C190" s="211" t="s">
        <v>350</v>
      </c>
      <c r="D190" s="211" t="s">
        <v>127</v>
      </c>
      <c r="E190" s="212" t="s">
        <v>351</v>
      </c>
      <c r="F190" s="213" t="s">
        <v>352</v>
      </c>
      <c r="G190" s="214" t="s">
        <v>331</v>
      </c>
      <c r="H190" s="215">
        <v>40</v>
      </c>
      <c r="I190" s="216"/>
      <c r="J190" s="217">
        <f>ROUND(I190*H190,2)</f>
        <v>0</v>
      </c>
      <c r="K190" s="213" t="s">
        <v>218</v>
      </c>
      <c r="L190" s="41"/>
      <c r="M190" s="218" t="s">
        <v>1</v>
      </c>
      <c r="N190" s="219" t="s">
        <v>38</v>
      </c>
      <c r="O190" s="88"/>
      <c r="P190" s="220">
        <f>O190*H190</f>
        <v>0</v>
      </c>
      <c r="Q190" s="220">
        <v>0</v>
      </c>
      <c r="R190" s="220">
        <f>Q190*H190</f>
        <v>0</v>
      </c>
      <c r="S190" s="220">
        <v>0</v>
      </c>
      <c r="T190" s="221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2" t="s">
        <v>332</v>
      </c>
      <c r="AT190" s="222" t="s">
        <v>127</v>
      </c>
      <c r="AU190" s="222" t="s">
        <v>83</v>
      </c>
      <c r="AY190" s="14" t="s">
        <v>124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4" t="s">
        <v>81</v>
      </c>
      <c r="BK190" s="223">
        <f>ROUND(I190*H190,2)</f>
        <v>0</v>
      </c>
      <c r="BL190" s="14" t="s">
        <v>332</v>
      </c>
      <c r="BM190" s="222" t="s">
        <v>353</v>
      </c>
    </row>
    <row r="191" spans="1:65" s="2" customFormat="1" ht="16.5" customHeight="1">
      <c r="A191" s="35"/>
      <c r="B191" s="36"/>
      <c r="C191" s="211" t="s">
        <v>354</v>
      </c>
      <c r="D191" s="211" t="s">
        <v>127</v>
      </c>
      <c r="E191" s="212" t="s">
        <v>355</v>
      </c>
      <c r="F191" s="213" t="s">
        <v>356</v>
      </c>
      <c r="G191" s="214" t="s">
        <v>331</v>
      </c>
      <c r="H191" s="215">
        <v>4</v>
      </c>
      <c r="I191" s="216"/>
      <c r="J191" s="217">
        <f>ROUND(I191*H191,2)</f>
        <v>0</v>
      </c>
      <c r="K191" s="213" t="s">
        <v>218</v>
      </c>
      <c r="L191" s="41"/>
      <c r="M191" s="218" t="s">
        <v>1</v>
      </c>
      <c r="N191" s="219" t="s">
        <v>38</v>
      </c>
      <c r="O191" s="88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2" t="s">
        <v>332</v>
      </c>
      <c r="AT191" s="222" t="s">
        <v>127</v>
      </c>
      <c r="AU191" s="222" t="s">
        <v>83</v>
      </c>
      <c r="AY191" s="14" t="s">
        <v>124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4" t="s">
        <v>81</v>
      </c>
      <c r="BK191" s="223">
        <f>ROUND(I191*H191,2)</f>
        <v>0</v>
      </c>
      <c r="BL191" s="14" t="s">
        <v>332</v>
      </c>
      <c r="BM191" s="222" t="s">
        <v>357</v>
      </c>
    </row>
    <row r="192" spans="1:65" s="2" customFormat="1" ht="21.75" customHeight="1">
      <c r="A192" s="35"/>
      <c r="B192" s="36"/>
      <c r="C192" s="211" t="s">
        <v>358</v>
      </c>
      <c r="D192" s="211" t="s">
        <v>127</v>
      </c>
      <c r="E192" s="212" t="s">
        <v>359</v>
      </c>
      <c r="F192" s="213" t="s">
        <v>360</v>
      </c>
      <c r="G192" s="214" t="s">
        <v>331</v>
      </c>
      <c r="H192" s="215">
        <v>4</v>
      </c>
      <c r="I192" s="216"/>
      <c r="J192" s="217">
        <f>ROUND(I192*H192,2)</f>
        <v>0</v>
      </c>
      <c r="K192" s="213" t="s">
        <v>218</v>
      </c>
      <c r="L192" s="41"/>
      <c r="M192" s="218" t="s">
        <v>1</v>
      </c>
      <c r="N192" s="219" t="s">
        <v>38</v>
      </c>
      <c r="O192" s="88"/>
      <c r="P192" s="220">
        <f>O192*H192</f>
        <v>0</v>
      </c>
      <c r="Q192" s="220">
        <v>0</v>
      </c>
      <c r="R192" s="220">
        <f>Q192*H192</f>
        <v>0</v>
      </c>
      <c r="S192" s="220">
        <v>0</v>
      </c>
      <c r="T192" s="221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2" t="s">
        <v>332</v>
      </c>
      <c r="AT192" s="222" t="s">
        <v>127</v>
      </c>
      <c r="AU192" s="222" t="s">
        <v>83</v>
      </c>
      <c r="AY192" s="14" t="s">
        <v>124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4" t="s">
        <v>81</v>
      </c>
      <c r="BK192" s="223">
        <f>ROUND(I192*H192,2)</f>
        <v>0</v>
      </c>
      <c r="BL192" s="14" t="s">
        <v>332</v>
      </c>
      <c r="BM192" s="222" t="s">
        <v>361</v>
      </c>
    </row>
    <row r="193" spans="1:65" s="2" customFormat="1" ht="16.5" customHeight="1">
      <c r="A193" s="35"/>
      <c r="B193" s="36"/>
      <c r="C193" s="211" t="s">
        <v>362</v>
      </c>
      <c r="D193" s="211" t="s">
        <v>127</v>
      </c>
      <c r="E193" s="212" t="s">
        <v>363</v>
      </c>
      <c r="F193" s="213" t="s">
        <v>364</v>
      </c>
      <c r="G193" s="214" t="s">
        <v>331</v>
      </c>
      <c r="H193" s="215">
        <v>8</v>
      </c>
      <c r="I193" s="216"/>
      <c r="J193" s="217">
        <f>ROUND(I193*H193,2)</f>
        <v>0</v>
      </c>
      <c r="K193" s="213" t="s">
        <v>218</v>
      </c>
      <c r="L193" s="41"/>
      <c r="M193" s="218" t="s">
        <v>1</v>
      </c>
      <c r="N193" s="219" t="s">
        <v>38</v>
      </c>
      <c r="O193" s="88"/>
      <c r="P193" s="220">
        <f>O193*H193</f>
        <v>0</v>
      </c>
      <c r="Q193" s="220">
        <v>0</v>
      </c>
      <c r="R193" s="220">
        <f>Q193*H193</f>
        <v>0</v>
      </c>
      <c r="S193" s="220">
        <v>0</v>
      </c>
      <c r="T193" s="22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2" t="s">
        <v>332</v>
      </c>
      <c r="AT193" s="222" t="s">
        <v>127</v>
      </c>
      <c r="AU193" s="222" t="s">
        <v>83</v>
      </c>
      <c r="AY193" s="14" t="s">
        <v>124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4" t="s">
        <v>81</v>
      </c>
      <c r="BK193" s="223">
        <f>ROUND(I193*H193,2)</f>
        <v>0</v>
      </c>
      <c r="BL193" s="14" t="s">
        <v>332</v>
      </c>
      <c r="BM193" s="222" t="s">
        <v>365</v>
      </c>
    </row>
    <row r="194" spans="1:63" s="12" customFormat="1" ht="22.8" customHeight="1">
      <c r="A194" s="12"/>
      <c r="B194" s="195"/>
      <c r="C194" s="196"/>
      <c r="D194" s="197" t="s">
        <v>72</v>
      </c>
      <c r="E194" s="209" t="s">
        <v>366</v>
      </c>
      <c r="F194" s="209" t="s">
        <v>367</v>
      </c>
      <c r="G194" s="196"/>
      <c r="H194" s="196"/>
      <c r="I194" s="199"/>
      <c r="J194" s="210">
        <f>BK194</f>
        <v>0</v>
      </c>
      <c r="K194" s="196"/>
      <c r="L194" s="201"/>
      <c r="M194" s="202"/>
      <c r="N194" s="203"/>
      <c r="O194" s="203"/>
      <c r="P194" s="204">
        <f>P195</f>
        <v>0</v>
      </c>
      <c r="Q194" s="203"/>
      <c r="R194" s="204">
        <f>R195</f>
        <v>0</v>
      </c>
      <c r="S194" s="203"/>
      <c r="T194" s="205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6" t="s">
        <v>131</v>
      </c>
      <c r="AT194" s="207" t="s">
        <v>72</v>
      </c>
      <c r="AU194" s="207" t="s">
        <v>81</v>
      </c>
      <c r="AY194" s="206" t="s">
        <v>124</v>
      </c>
      <c r="BK194" s="208">
        <f>BK195</f>
        <v>0</v>
      </c>
    </row>
    <row r="195" spans="1:65" s="2" customFormat="1" ht="16.5" customHeight="1">
      <c r="A195" s="35"/>
      <c r="B195" s="36"/>
      <c r="C195" s="224" t="s">
        <v>368</v>
      </c>
      <c r="D195" s="224" t="s">
        <v>139</v>
      </c>
      <c r="E195" s="225" t="s">
        <v>369</v>
      </c>
      <c r="F195" s="226" t="s">
        <v>370</v>
      </c>
      <c r="G195" s="227" t="s">
        <v>137</v>
      </c>
      <c r="H195" s="228">
        <v>1</v>
      </c>
      <c r="I195" s="229"/>
      <c r="J195" s="230">
        <f>ROUND(I195*H195,2)</f>
        <v>0</v>
      </c>
      <c r="K195" s="226" t="s">
        <v>1</v>
      </c>
      <c r="L195" s="231"/>
      <c r="M195" s="232" t="s">
        <v>1</v>
      </c>
      <c r="N195" s="233" t="s">
        <v>38</v>
      </c>
      <c r="O195" s="88"/>
      <c r="P195" s="220">
        <f>O195*H195</f>
        <v>0</v>
      </c>
      <c r="Q195" s="220">
        <v>0</v>
      </c>
      <c r="R195" s="220">
        <f>Q195*H195</f>
        <v>0</v>
      </c>
      <c r="S195" s="220">
        <v>0</v>
      </c>
      <c r="T195" s="221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2" t="s">
        <v>332</v>
      </c>
      <c r="AT195" s="222" t="s">
        <v>139</v>
      </c>
      <c r="AU195" s="222" t="s">
        <v>83</v>
      </c>
      <c r="AY195" s="14" t="s">
        <v>124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4" t="s">
        <v>81</v>
      </c>
      <c r="BK195" s="223">
        <f>ROUND(I195*H195,2)</f>
        <v>0</v>
      </c>
      <c r="BL195" s="14" t="s">
        <v>332</v>
      </c>
      <c r="BM195" s="222" t="s">
        <v>371</v>
      </c>
    </row>
    <row r="196" spans="1:63" s="12" customFormat="1" ht="25.9" customHeight="1">
      <c r="A196" s="12"/>
      <c r="B196" s="195"/>
      <c r="C196" s="196"/>
      <c r="D196" s="197" t="s">
        <v>72</v>
      </c>
      <c r="E196" s="198" t="s">
        <v>372</v>
      </c>
      <c r="F196" s="198" t="s">
        <v>373</v>
      </c>
      <c r="G196" s="196"/>
      <c r="H196" s="196"/>
      <c r="I196" s="199"/>
      <c r="J196" s="200">
        <f>BK196</f>
        <v>0</v>
      </c>
      <c r="K196" s="196"/>
      <c r="L196" s="201"/>
      <c r="M196" s="202"/>
      <c r="N196" s="203"/>
      <c r="O196" s="203"/>
      <c r="P196" s="204">
        <f>SUM(P197:P202)</f>
        <v>0</v>
      </c>
      <c r="Q196" s="203"/>
      <c r="R196" s="204">
        <f>SUM(R197:R202)</f>
        <v>2.34</v>
      </c>
      <c r="S196" s="203"/>
      <c r="T196" s="205">
        <f>SUM(T197:T202)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6" t="s">
        <v>83</v>
      </c>
      <c r="AT196" s="207" t="s">
        <v>72</v>
      </c>
      <c r="AU196" s="207" t="s">
        <v>73</v>
      </c>
      <c r="AY196" s="206" t="s">
        <v>124</v>
      </c>
      <c r="BK196" s="208">
        <f>SUM(BK197:BK202)</f>
        <v>0</v>
      </c>
    </row>
    <row r="197" spans="1:65" s="2" customFormat="1" ht="21.75" customHeight="1">
      <c r="A197" s="35"/>
      <c r="B197" s="36"/>
      <c r="C197" s="211" t="s">
        <v>374</v>
      </c>
      <c r="D197" s="211" t="s">
        <v>127</v>
      </c>
      <c r="E197" s="212" t="s">
        <v>375</v>
      </c>
      <c r="F197" s="213" t="s">
        <v>376</v>
      </c>
      <c r="G197" s="214" t="s">
        <v>130</v>
      </c>
      <c r="H197" s="215">
        <v>960</v>
      </c>
      <c r="I197" s="216"/>
      <c r="J197" s="217">
        <f>ROUND(I197*H197,2)</f>
        <v>0</v>
      </c>
      <c r="K197" s="213" t="s">
        <v>218</v>
      </c>
      <c r="L197" s="41"/>
      <c r="M197" s="218" t="s">
        <v>1</v>
      </c>
      <c r="N197" s="219" t="s">
        <v>38</v>
      </c>
      <c r="O197" s="88"/>
      <c r="P197" s="220">
        <f>O197*H197</f>
        <v>0</v>
      </c>
      <c r="Q197" s="220">
        <v>0</v>
      </c>
      <c r="R197" s="220">
        <f>Q197*H197</f>
        <v>0</v>
      </c>
      <c r="S197" s="220">
        <v>0</v>
      </c>
      <c r="T197" s="221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2" t="s">
        <v>147</v>
      </c>
      <c r="AT197" s="222" t="s">
        <v>127</v>
      </c>
      <c r="AU197" s="222" t="s">
        <v>81</v>
      </c>
      <c r="AY197" s="14" t="s">
        <v>124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4" t="s">
        <v>81</v>
      </c>
      <c r="BK197" s="223">
        <f>ROUND(I197*H197,2)</f>
        <v>0</v>
      </c>
      <c r="BL197" s="14" t="s">
        <v>147</v>
      </c>
      <c r="BM197" s="222" t="s">
        <v>377</v>
      </c>
    </row>
    <row r="198" spans="1:65" s="2" customFormat="1" ht="21.75" customHeight="1">
      <c r="A198" s="35"/>
      <c r="B198" s="36"/>
      <c r="C198" s="211" t="s">
        <v>378</v>
      </c>
      <c r="D198" s="211" t="s">
        <v>127</v>
      </c>
      <c r="E198" s="212" t="s">
        <v>379</v>
      </c>
      <c r="F198" s="213" t="s">
        <v>380</v>
      </c>
      <c r="G198" s="214" t="s">
        <v>152</v>
      </c>
      <c r="H198" s="215">
        <v>880</v>
      </c>
      <c r="I198" s="216"/>
      <c r="J198" s="217">
        <f>ROUND(I198*H198,2)</f>
        <v>0</v>
      </c>
      <c r="K198" s="213" t="s">
        <v>146</v>
      </c>
      <c r="L198" s="41"/>
      <c r="M198" s="218" t="s">
        <v>1</v>
      </c>
      <c r="N198" s="219" t="s">
        <v>38</v>
      </c>
      <c r="O198" s="88"/>
      <c r="P198" s="220">
        <f>O198*H198</f>
        <v>0</v>
      </c>
      <c r="Q198" s="220">
        <v>0</v>
      </c>
      <c r="R198" s="220">
        <f>Q198*H198</f>
        <v>0</v>
      </c>
      <c r="S198" s="220">
        <v>0</v>
      </c>
      <c r="T198" s="221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2" t="s">
        <v>147</v>
      </c>
      <c r="AT198" s="222" t="s">
        <v>127</v>
      </c>
      <c r="AU198" s="222" t="s">
        <v>81</v>
      </c>
      <c r="AY198" s="14" t="s">
        <v>124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4" t="s">
        <v>81</v>
      </c>
      <c r="BK198" s="223">
        <f>ROUND(I198*H198,2)</f>
        <v>0</v>
      </c>
      <c r="BL198" s="14" t="s">
        <v>147</v>
      </c>
      <c r="BM198" s="222" t="s">
        <v>381</v>
      </c>
    </row>
    <row r="199" spans="1:65" s="2" customFormat="1" ht="37.8" customHeight="1">
      <c r="A199" s="35"/>
      <c r="B199" s="36"/>
      <c r="C199" s="224" t="s">
        <v>382</v>
      </c>
      <c r="D199" s="224" t="s">
        <v>139</v>
      </c>
      <c r="E199" s="225" t="s">
        <v>383</v>
      </c>
      <c r="F199" s="226" t="s">
        <v>384</v>
      </c>
      <c r="G199" s="227" t="s">
        <v>152</v>
      </c>
      <c r="H199" s="228">
        <v>880</v>
      </c>
      <c r="I199" s="229"/>
      <c r="J199" s="230">
        <f>ROUND(I199*H199,2)</f>
        <v>0</v>
      </c>
      <c r="K199" s="226" t="s">
        <v>1</v>
      </c>
      <c r="L199" s="231"/>
      <c r="M199" s="232" t="s">
        <v>1</v>
      </c>
      <c r="N199" s="233" t="s">
        <v>38</v>
      </c>
      <c r="O199" s="88"/>
      <c r="P199" s="220">
        <f>O199*H199</f>
        <v>0</v>
      </c>
      <c r="Q199" s="220">
        <v>0.00225</v>
      </c>
      <c r="R199" s="220">
        <f>Q199*H199</f>
        <v>1.9799999999999998</v>
      </c>
      <c r="S199" s="220">
        <v>0</v>
      </c>
      <c r="T199" s="221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2" t="s">
        <v>157</v>
      </c>
      <c r="AT199" s="222" t="s">
        <v>139</v>
      </c>
      <c r="AU199" s="222" t="s">
        <v>81</v>
      </c>
      <c r="AY199" s="14" t="s">
        <v>124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4" t="s">
        <v>81</v>
      </c>
      <c r="BK199" s="223">
        <f>ROUND(I199*H199,2)</f>
        <v>0</v>
      </c>
      <c r="BL199" s="14" t="s">
        <v>157</v>
      </c>
      <c r="BM199" s="222" t="s">
        <v>385</v>
      </c>
    </row>
    <row r="200" spans="1:65" s="2" customFormat="1" ht="21.75" customHeight="1">
      <c r="A200" s="35"/>
      <c r="B200" s="36"/>
      <c r="C200" s="211" t="s">
        <v>386</v>
      </c>
      <c r="D200" s="211" t="s">
        <v>127</v>
      </c>
      <c r="E200" s="212" t="s">
        <v>387</v>
      </c>
      <c r="F200" s="213" t="s">
        <v>388</v>
      </c>
      <c r="G200" s="214" t="s">
        <v>152</v>
      </c>
      <c r="H200" s="215">
        <v>80</v>
      </c>
      <c r="I200" s="216"/>
      <c r="J200" s="217">
        <f>ROUND(I200*H200,2)</f>
        <v>0</v>
      </c>
      <c r="K200" s="213" t="s">
        <v>389</v>
      </c>
      <c r="L200" s="41"/>
      <c r="M200" s="218" t="s">
        <v>1</v>
      </c>
      <c r="N200" s="219" t="s">
        <v>38</v>
      </c>
      <c r="O200" s="88"/>
      <c r="P200" s="220">
        <f>O200*H200</f>
        <v>0</v>
      </c>
      <c r="Q200" s="220">
        <v>0</v>
      </c>
      <c r="R200" s="220">
        <f>Q200*H200</f>
        <v>0</v>
      </c>
      <c r="S200" s="220">
        <v>0</v>
      </c>
      <c r="T200" s="22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2" t="s">
        <v>147</v>
      </c>
      <c r="AT200" s="222" t="s">
        <v>127</v>
      </c>
      <c r="AU200" s="222" t="s">
        <v>81</v>
      </c>
      <c r="AY200" s="14" t="s">
        <v>124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4" t="s">
        <v>81</v>
      </c>
      <c r="BK200" s="223">
        <f>ROUND(I200*H200,2)</f>
        <v>0</v>
      </c>
      <c r="BL200" s="14" t="s">
        <v>147</v>
      </c>
      <c r="BM200" s="222" t="s">
        <v>390</v>
      </c>
    </row>
    <row r="201" spans="1:65" s="2" customFormat="1" ht="37.8" customHeight="1">
      <c r="A201" s="35"/>
      <c r="B201" s="36"/>
      <c r="C201" s="224" t="s">
        <v>391</v>
      </c>
      <c r="D201" s="224" t="s">
        <v>139</v>
      </c>
      <c r="E201" s="225" t="s">
        <v>392</v>
      </c>
      <c r="F201" s="226" t="s">
        <v>393</v>
      </c>
      <c r="G201" s="227" t="s">
        <v>152</v>
      </c>
      <c r="H201" s="228">
        <v>80</v>
      </c>
      <c r="I201" s="229"/>
      <c r="J201" s="230">
        <f>ROUND(I201*H201,2)</f>
        <v>0</v>
      </c>
      <c r="K201" s="226" t="s">
        <v>252</v>
      </c>
      <c r="L201" s="231"/>
      <c r="M201" s="232" t="s">
        <v>1</v>
      </c>
      <c r="N201" s="233" t="s">
        <v>38</v>
      </c>
      <c r="O201" s="88"/>
      <c r="P201" s="220">
        <f>O201*H201</f>
        <v>0</v>
      </c>
      <c r="Q201" s="220">
        <v>0.0045</v>
      </c>
      <c r="R201" s="220">
        <f>Q201*H201</f>
        <v>0.36</v>
      </c>
      <c r="S201" s="220">
        <v>0</v>
      </c>
      <c r="T201" s="22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2" t="s">
        <v>157</v>
      </c>
      <c r="AT201" s="222" t="s">
        <v>139</v>
      </c>
      <c r="AU201" s="222" t="s">
        <v>81</v>
      </c>
      <c r="AY201" s="14" t="s">
        <v>124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4" t="s">
        <v>81</v>
      </c>
      <c r="BK201" s="223">
        <f>ROUND(I201*H201,2)</f>
        <v>0</v>
      </c>
      <c r="BL201" s="14" t="s">
        <v>157</v>
      </c>
      <c r="BM201" s="222" t="s">
        <v>394</v>
      </c>
    </row>
    <row r="202" spans="1:65" s="2" customFormat="1" ht="16.5" customHeight="1">
      <c r="A202" s="35"/>
      <c r="B202" s="36"/>
      <c r="C202" s="211" t="s">
        <v>395</v>
      </c>
      <c r="D202" s="211" t="s">
        <v>127</v>
      </c>
      <c r="E202" s="212" t="s">
        <v>396</v>
      </c>
      <c r="F202" s="213" t="s">
        <v>397</v>
      </c>
      <c r="G202" s="214" t="s">
        <v>152</v>
      </c>
      <c r="H202" s="215">
        <v>960</v>
      </c>
      <c r="I202" s="216"/>
      <c r="J202" s="217">
        <f>ROUND(I202*H202,2)</f>
        <v>0</v>
      </c>
      <c r="K202" s="213" t="s">
        <v>218</v>
      </c>
      <c r="L202" s="41"/>
      <c r="M202" s="218" t="s">
        <v>1</v>
      </c>
      <c r="N202" s="219" t="s">
        <v>38</v>
      </c>
      <c r="O202" s="88"/>
      <c r="P202" s="220">
        <f>O202*H202</f>
        <v>0</v>
      </c>
      <c r="Q202" s="220">
        <v>0</v>
      </c>
      <c r="R202" s="220">
        <f>Q202*H202</f>
        <v>0</v>
      </c>
      <c r="S202" s="220">
        <v>0</v>
      </c>
      <c r="T202" s="221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2" t="s">
        <v>219</v>
      </c>
      <c r="AT202" s="222" t="s">
        <v>127</v>
      </c>
      <c r="AU202" s="222" t="s">
        <v>81</v>
      </c>
      <c r="AY202" s="14" t="s">
        <v>124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4" t="s">
        <v>81</v>
      </c>
      <c r="BK202" s="223">
        <f>ROUND(I202*H202,2)</f>
        <v>0</v>
      </c>
      <c r="BL202" s="14" t="s">
        <v>219</v>
      </c>
      <c r="BM202" s="222" t="s">
        <v>398</v>
      </c>
    </row>
    <row r="203" spans="1:63" s="12" customFormat="1" ht="25.9" customHeight="1">
      <c r="A203" s="12"/>
      <c r="B203" s="195"/>
      <c r="C203" s="196"/>
      <c r="D203" s="197" t="s">
        <v>72</v>
      </c>
      <c r="E203" s="198" t="s">
        <v>399</v>
      </c>
      <c r="F203" s="198" t="s">
        <v>400</v>
      </c>
      <c r="G203" s="196"/>
      <c r="H203" s="196"/>
      <c r="I203" s="199"/>
      <c r="J203" s="200">
        <f>BK203</f>
        <v>0</v>
      </c>
      <c r="K203" s="196"/>
      <c r="L203" s="201"/>
      <c r="M203" s="202"/>
      <c r="N203" s="203"/>
      <c r="O203" s="203"/>
      <c r="P203" s="204">
        <f>P204</f>
        <v>0</v>
      </c>
      <c r="Q203" s="203"/>
      <c r="R203" s="204">
        <f>R204</f>
        <v>0</v>
      </c>
      <c r="S203" s="203"/>
      <c r="T203" s="205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6" t="s">
        <v>83</v>
      </c>
      <c r="AT203" s="207" t="s">
        <v>72</v>
      </c>
      <c r="AU203" s="207" t="s">
        <v>73</v>
      </c>
      <c r="AY203" s="206" t="s">
        <v>124</v>
      </c>
      <c r="BK203" s="208">
        <f>BK204</f>
        <v>0</v>
      </c>
    </row>
    <row r="204" spans="1:63" s="12" customFormat="1" ht="22.8" customHeight="1">
      <c r="A204" s="12"/>
      <c r="B204" s="195"/>
      <c r="C204" s="196"/>
      <c r="D204" s="197" t="s">
        <v>72</v>
      </c>
      <c r="E204" s="209" t="s">
        <v>401</v>
      </c>
      <c r="F204" s="209" t="s">
        <v>402</v>
      </c>
      <c r="G204" s="196"/>
      <c r="H204" s="196"/>
      <c r="I204" s="199"/>
      <c r="J204" s="210">
        <f>BK204</f>
        <v>0</v>
      </c>
      <c r="K204" s="196"/>
      <c r="L204" s="201"/>
      <c r="M204" s="202"/>
      <c r="N204" s="203"/>
      <c r="O204" s="203"/>
      <c r="P204" s="204">
        <f>SUM(P205:P210)</f>
        <v>0</v>
      </c>
      <c r="Q204" s="203"/>
      <c r="R204" s="204">
        <f>SUM(R205:R210)</f>
        <v>0</v>
      </c>
      <c r="S204" s="203"/>
      <c r="T204" s="205">
        <f>SUM(T205:T210)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6" t="s">
        <v>83</v>
      </c>
      <c r="AT204" s="207" t="s">
        <v>72</v>
      </c>
      <c r="AU204" s="207" t="s">
        <v>81</v>
      </c>
      <c r="AY204" s="206" t="s">
        <v>124</v>
      </c>
      <c r="BK204" s="208">
        <f>SUM(BK205:BK210)</f>
        <v>0</v>
      </c>
    </row>
    <row r="205" spans="1:65" s="2" customFormat="1" ht="24.15" customHeight="1">
      <c r="A205" s="35"/>
      <c r="B205" s="36"/>
      <c r="C205" s="211" t="s">
        <v>403</v>
      </c>
      <c r="D205" s="211" t="s">
        <v>127</v>
      </c>
      <c r="E205" s="212" t="s">
        <v>404</v>
      </c>
      <c r="F205" s="213" t="s">
        <v>405</v>
      </c>
      <c r="G205" s="214" t="s">
        <v>406</v>
      </c>
      <c r="H205" s="215">
        <v>151</v>
      </c>
      <c r="I205" s="216"/>
      <c r="J205" s="217">
        <f>ROUND(I205*H205,2)</f>
        <v>0</v>
      </c>
      <c r="K205" s="213" t="s">
        <v>162</v>
      </c>
      <c r="L205" s="41"/>
      <c r="M205" s="218" t="s">
        <v>1</v>
      </c>
      <c r="N205" s="219" t="s">
        <v>38</v>
      </c>
      <c r="O205" s="88"/>
      <c r="P205" s="220">
        <f>O205*H205</f>
        <v>0</v>
      </c>
      <c r="Q205" s="220">
        <v>0</v>
      </c>
      <c r="R205" s="220">
        <f>Q205*H205</f>
        <v>0</v>
      </c>
      <c r="S205" s="220">
        <v>0</v>
      </c>
      <c r="T205" s="221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2" t="s">
        <v>131</v>
      </c>
      <c r="AT205" s="222" t="s">
        <v>127</v>
      </c>
      <c r="AU205" s="222" t="s">
        <v>83</v>
      </c>
      <c r="AY205" s="14" t="s">
        <v>124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4" t="s">
        <v>81</v>
      </c>
      <c r="BK205" s="223">
        <f>ROUND(I205*H205,2)</f>
        <v>0</v>
      </c>
      <c r="BL205" s="14" t="s">
        <v>131</v>
      </c>
      <c r="BM205" s="222" t="s">
        <v>407</v>
      </c>
    </row>
    <row r="206" spans="1:65" s="2" customFormat="1" ht="24.15" customHeight="1">
      <c r="A206" s="35"/>
      <c r="B206" s="36"/>
      <c r="C206" s="224" t="s">
        <v>408</v>
      </c>
      <c r="D206" s="224" t="s">
        <v>139</v>
      </c>
      <c r="E206" s="225" t="s">
        <v>409</v>
      </c>
      <c r="F206" s="226" t="s">
        <v>410</v>
      </c>
      <c r="G206" s="227" t="s">
        <v>406</v>
      </c>
      <c r="H206" s="228">
        <v>24</v>
      </c>
      <c r="I206" s="229"/>
      <c r="J206" s="230">
        <f>ROUND(I206*H206,2)</f>
        <v>0</v>
      </c>
      <c r="K206" s="226" t="s">
        <v>1</v>
      </c>
      <c r="L206" s="231"/>
      <c r="M206" s="232" t="s">
        <v>1</v>
      </c>
      <c r="N206" s="233" t="s">
        <v>38</v>
      </c>
      <c r="O206" s="88"/>
      <c r="P206" s="220">
        <f>O206*H206</f>
        <v>0</v>
      </c>
      <c r="Q206" s="220">
        <v>0</v>
      </c>
      <c r="R206" s="220">
        <f>Q206*H206</f>
        <v>0</v>
      </c>
      <c r="S206" s="220">
        <v>0</v>
      </c>
      <c r="T206" s="221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2" t="s">
        <v>411</v>
      </c>
      <c r="AT206" s="222" t="s">
        <v>139</v>
      </c>
      <c r="AU206" s="222" t="s">
        <v>83</v>
      </c>
      <c r="AY206" s="14" t="s">
        <v>124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4" t="s">
        <v>81</v>
      </c>
      <c r="BK206" s="223">
        <f>ROUND(I206*H206,2)</f>
        <v>0</v>
      </c>
      <c r="BL206" s="14" t="s">
        <v>131</v>
      </c>
      <c r="BM206" s="222" t="s">
        <v>412</v>
      </c>
    </row>
    <row r="207" spans="1:65" s="2" customFormat="1" ht="52.2" customHeight="1">
      <c r="A207" s="35"/>
      <c r="B207" s="36"/>
      <c r="C207" s="224" t="s">
        <v>413</v>
      </c>
      <c r="D207" s="224" t="s">
        <v>139</v>
      </c>
      <c r="E207" s="225" t="s">
        <v>414</v>
      </c>
      <c r="F207" s="226" t="s">
        <v>415</v>
      </c>
      <c r="G207" s="227" t="s">
        <v>406</v>
      </c>
      <c r="H207" s="228">
        <v>24</v>
      </c>
      <c r="I207" s="229"/>
      <c r="J207" s="230">
        <f>ROUND(I207*H207,2)</f>
        <v>0</v>
      </c>
      <c r="K207" s="226" t="s">
        <v>1</v>
      </c>
      <c r="L207" s="231"/>
      <c r="M207" s="232" t="s">
        <v>1</v>
      </c>
      <c r="N207" s="233" t="s">
        <v>38</v>
      </c>
      <c r="O207" s="88"/>
      <c r="P207" s="220">
        <f>O207*H207</f>
        <v>0</v>
      </c>
      <c r="Q207" s="220">
        <v>0</v>
      </c>
      <c r="R207" s="220">
        <f>Q207*H207</f>
        <v>0</v>
      </c>
      <c r="S207" s="220">
        <v>0</v>
      </c>
      <c r="T207" s="22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2" t="s">
        <v>411</v>
      </c>
      <c r="AT207" s="222" t="s">
        <v>139</v>
      </c>
      <c r="AU207" s="222" t="s">
        <v>83</v>
      </c>
      <c r="AY207" s="14" t="s">
        <v>124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4" t="s">
        <v>81</v>
      </c>
      <c r="BK207" s="223">
        <f>ROUND(I207*H207,2)</f>
        <v>0</v>
      </c>
      <c r="BL207" s="14" t="s">
        <v>131</v>
      </c>
      <c r="BM207" s="222" t="s">
        <v>416</v>
      </c>
    </row>
    <row r="208" spans="1:65" s="2" customFormat="1" ht="38.55" customHeight="1">
      <c r="A208" s="35"/>
      <c r="B208" s="36"/>
      <c r="C208" s="224" t="s">
        <v>417</v>
      </c>
      <c r="D208" s="224" t="s">
        <v>139</v>
      </c>
      <c r="E208" s="225" t="s">
        <v>418</v>
      </c>
      <c r="F208" s="226" t="s">
        <v>419</v>
      </c>
      <c r="G208" s="227" t="s">
        <v>130</v>
      </c>
      <c r="H208" s="228">
        <v>6</v>
      </c>
      <c r="I208" s="229"/>
      <c r="J208" s="230">
        <f>ROUND(I208*H208,2)</f>
        <v>0</v>
      </c>
      <c r="K208" s="226" t="s">
        <v>1</v>
      </c>
      <c r="L208" s="231"/>
      <c r="M208" s="232" t="s">
        <v>1</v>
      </c>
      <c r="N208" s="233" t="s">
        <v>38</v>
      </c>
      <c r="O208" s="88"/>
      <c r="P208" s="220">
        <f>O208*H208</f>
        <v>0</v>
      </c>
      <c r="Q208" s="220">
        <v>0</v>
      </c>
      <c r="R208" s="220">
        <f>Q208*H208</f>
        <v>0</v>
      </c>
      <c r="S208" s="220">
        <v>0</v>
      </c>
      <c r="T208" s="221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2" t="s">
        <v>411</v>
      </c>
      <c r="AT208" s="222" t="s">
        <v>139</v>
      </c>
      <c r="AU208" s="222" t="s">
        <v>83</v>
      </c>
      <c r="AY208" s="14" t="s">
        <v>124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4" t="s">
        <v>81</v>
      </c>
      <c r="BK208" s="223">
        <f>ROUND(I208*H208,2)</f>
        <v>0</v>
      </c>
      <c r="BL208" s="14" t="s">
        <v>131</v>
      </c>
      <c r="BM208" s="222" t="s">
        <v>420</v>
      </c>
    </row>
    <row r="209" spans="1:65" s="2" customFormat="1" ht="38.55" customHeight="1">
      <c r="A209" s="35"/>
      <c r="B209" s="36"/>
      <c r="C209" s="224" t="s">
        <v>421</v>
      </c>
      <c r="D209" s="224" t="s">
        <v>139</v>
      </c>
      <c r="E209" s="225" t="s">
        <v>422</v>
      </c>
      <c r="F209" s="226" t="s">
        <v>423</v>
      </c>
      <c r="G209" s="227" t="s">
        <v>130</v>
      </c>
      <c r="H209" s="228">
        <v>6</v>
      </c>
      <c r="I209" s="229"/>
      <c r="J209" s="230">
        <f>ROUND(I209*H209,2)</f>
        <v>0</v>
      </c>
      <c r="K209" s="226" t="s">
        <v>1</v>
      </c>
      <c r="L209" s="231"/>
      <c r="M209" s="232" t="s">
        <v>1</v>
      </c>
      <c r="N209" s="233" t="s">
        <v>38</v>
      </c>
      <c r="O209" s="88"/>
      <c r="P209" s="220">
        <f>O209*H209</f>
        <v>0</v>
      </c>
      <c r="Q209" s="220">
        <v>0</v>
      </c>
      <c r="R209" s="220">
        <f>Q209*H209</f>
        <v>0</v>
      </c>
      <c r="S209" s="220">
        <v>0</v>
      </c>
      <c r="T209" s="22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2" t="s">
        <v>411</v>
      </c>
      <c r="AT209" s="222" t="s">
        <v>139</v>
      </c>
      <c r="AU209" s="222" t="s">
        <v>83</v>
      </c>
      <c r="AY209" s="14" t="s">
        <v>124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4" t="s">
        <v>81</v>
      </c>
      <c r="BK209" s="223">
        <f>ROUND(I209*H209,2)</f>
        <v>0</v>
      </c>
      <c r="BL209" s="14" t="s">
        <v>131</v>
      </c>
      <c r="BM209" s="222" t="s">
        <v>424</v>
      </c>
    </row>
    <row r="210" spans="1:65" s="2" customFormat="1" ht="38.55" customHeight="1">
      <c r="A210" s="35"/>
      <c r="B210" s="36"/>
      <c r="C210" s="224" t="s">
        <v>425</v>
      </c>
      <c r="D210" s="224" t="s">
        <v>139</v>
      </c>
      <c r="E210" s="225" t="s">
        <v>426</v>
      </c>
      <c r="F210" s="226" t="s">
        <v>427</v>
      </c>
      <c r="G210" s="227" t="s">
        <v>130</v>
      </c>
      <c r="H210" s="228">
        <v>91</v>
      </c>
      <c r="I210" s="229"/>
      <c r="J210" s="230">
        <f>ROUND(I210*H210,2)</f>
        <v>0</v>
      </c>
      <c r="K210" s="226" t="s">
        <v>1</v>
      </c>
      <c r="L210" s="231"/>
      <c r="M210" s="232" t="s">
        <v>1</v>
      </c>
      <c r="N210" s="233" t="s">
        <v>38</v>
      </c>
      <c r="O210" s="88"/>
      <c r="P210" s="220">
        <f>O210*H210</f>
        <v>0</v>
      </c>
      <c r="Q210" s="220">
        <v>0</v>
      </c>
      <c r="R210" s="220">
        <f>Q210*H210</f>
        <v>0</v>
      </c>
      <c r="S210" s="220">
        <v>0</v>
      </c>
      <c r="T210" s="221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2" t="s">
        <v>411</v>
      </c>
      <c r="AT210" s="222" t="s">
        <v>139</v>
      </c>
      <c r="AU210" s="222" t="s">
        <v>83</v>
      </c>
      <c r="AY210" s="14" t="s">
        <v>124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4" t="s">
        <v>81</v>
      </c>
      <c r="BK210" s="223">
        <f>ROUND(I210*H210,2)</f>
        <v>0</v>
      </c>
      <c r="BL210" s="14" t="s">
        <v>131</v>
      </c>
      <c r="BM210" s="222" t="s">
        <v>428</v>
      </c>
    </row>
    <row r="211" spans="1:63" s="12" customFormat="1" ht="25.9" customHeight="1">
      <c r="A211" s="12"/>
      <c r="B211" s="195"/>
      <c r="C211" s="196"/>
      <c r="D211" s="197" t="s">
        <v>72</v>
      </c>
      <c r="E211" s="198" t="s">
        <v>429</v>
      </c>
      <c r="F211" s="198" t="s">
        <v>430</v>
      </c>
      <c r="G211" s="196"/>
      <c r="H211" s="196"/>
      <c r="I211" s="199"/>
      <c r="J211" s="200">
        <f>BK211</f>
        <v>0</v>
      </c>
      <c r="K211" s="196"/>
      <c r="L211" s="201"/>
      <c r="M211" s="202"/>
      <c r="N211" s="203"/>
      <c r="O211" s="203"/>
      <c r="P211" s="204">
        <f>P212+P217</f>
        <v>0</v>
      </c>
      <c r="Q211" s="203"/>
      <c r="R211" s="204">
        <f>R212+R217</f>
        <v>0</v>
      </c>
      <c r="S211" s="203"/>
      <c r="T211" s="205">
        <f>T212+T217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6" t="s">
        <v>431</v>
      </c>
      <c r="AT211" s="207" t="s">
        <v>72</v>
      </c>
      <c r="AU211" s="207" t="s">
        <v>73</v>
      </c>
      <c r="AY211" s="206" t="s">
        <v>124</v>
      </c>
      <c r="BK211" s="208">
        <f>BK212+BK217</f>
        <v>0</v>
      </c>
    </row>
    <row r="212" spans="1:63" s="12" customFormat="1" ht="22.8" customHeight="1">
      <c r="A212" s="12"/>
      <c r="B212" s="195"/>
      <c r="C212" s="196"/>
      <c r="D212" s="197" t="s">
        <v>72</v>
      </c>
      <c r="E212" s="209" t="s">
        <v>432</v>
      </c>
      <c r="F212" s="209" t="s">
        <v>433</v>
      </c>
      <c r="G212" s="196"/>
      <c r="H212" s="196"/>
      <c r="I212" s="199"/>
      <c r="J212" s="210">
        <f>BK212</f>
        <v>0</v>
      </c>
      <c r="K212" s="196"/>
      <c r="L212" s="201"/>
      <c r="M212" s="202"/>
      <c r="N212" s="203"/>
      <c r="O212" s="203"/>
      <c r="P212" s="204">
        <f>SUM(P213:P216)</f>
        <v>0</v>
      </c>
      <c r="Q212" s="203"/>
      <c r="R212" s="204">
        <f>SUM(R213:R216)</f>
        <v>0</v>
      </c>
      <c r="S212" s="203"/>
      <c r="T212" s="205">
        <f>SUM(T213:T216)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6" t="s">
        <v>431</v>
      </c>
      <c r="AT212" s="207" t="s">
        <v>72</v>
      </c>
      <c r="AU212" s="207" t="s">
        <v>81</v>
      </c>
      <c r="AY212" s="206" t="s">
        <v>124</v>
      </c>
      <c r="BK212" s="208">
        <f>SUM(BK213:BK216)</f>
        <v>0</v>
      </c>
    </row>
    <row r="213" spans="1:65" s="2" customFormat="1" ht="16.5" customHeight="1">
      <c r="A213" s="35"/>
      <c r="B213" s="36"/>
      <c r="C213" s="211" t="s">
        <v>434</v>
      </c>
      <c r="D213" s="211" t="s">
        <v>127</v>
      </c>
      <c r="E213" s="212" t="s">
        <v>435</v>
      </c>
      <c r="F213" s="213" t="s">
        <v>436</v>
      </c>
      <c r="G213" s="214" t="s">
        <v>130</v>
      </c>
      <c r="H213" s="215">
        <v>1</v>
      </c>
      <c r="I213" s="216"/>
      <c r="J213" s="217">
        <f>ROUND(I213*H213,2)</f>
        <v>0</v>
      </c>
      <c r="K213" s="213" t="s">
        <v>297</v>
      </c>
      <c r="L213" s="41"/>
      <c r="M213" s="218" t="s">
        <v>1</v>
      </c>
      <c r="N213" s="219" t="s">
        <v>38</v>
      </c>
      <c r="O213" s="88"/>
      <c r="P213" s="220">
        <f>O213*H213</f>
        <v>0</v>
      </c>
      <c r="Q213" s="220">
        <v>0</v>
      </c>
      <c r="R213" s="220">
        <f>Q213*H213</f>
        <v>0</v>
      </c>
      <c r="S213" s="220">
        <v>0</v>
      </c>
      <c r="T213" s="221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2" t="s">
        <v>437</v>
      </c>
      <c r="AT213" s="222" t="s">
        <v>127</v>
      </c>
      <c r="AU213" s="222" t="s">
        <v>83</v>
      </c>
      <c r="AY213" s="14" t="s">
        <v>124</v>
      </c>
      <c r="BE213" s="223">
        <f>IF(N213="základní",J213,0)</f>
        <v>0</v>
      </c>
      <c r="BF213" s="223">
        <f>IF(N213="snížená",J213,0)</f>
        <v>0</v>
      </c>
      <c r="BG213" s="223">
        <f>IF(N213="zákl. přenesená",J213,0)</f>
        <v>0</v>
      </c>
      <c r="BH213" s="223">
        <f>IF(N213="sníž. přenesená",J213,0)</f>
        <v>0</v>
      </c>
      <c r="BI213" s="223">
        <f>IF(N213="nulová",J213,0)</f>
        <v>0</v>
      </c>
      <c r="BJ213" s="14" t="s">
        <v>81</v>
      </c>
      <c r="BK213" s="223">
        <f>ROUND(I213*H213,2)</f>
        <v>0</v>
      </c>
      <c r="BL213" s="14" t="s">
        <v>437</v>
      </c>
      <c r="BM213" s="222" t="s">
        <v>438</v>
      </c>
    </row>
    <row r="214" spans="1:65" s="2" customFormat="1" ht="24.15" customHeight="1">
      <c r="A214" s="35"/>
      <c r="B214" s="36"/>
      <c r="C214" s="211" t="s">
        <v>439</v>
      </c>
      <c r="D214" s="211" t="s">
        <v>127</v>
      </c>
      <c r="E214" s="212" t="s">
        <v>440</v>
      </c>
      <c r="F214" s="213" t="s">
        <v>441</v>
      </c>
      <c r="G214" s="214" t="s">
        <v>130</v>
      </c>
      <c r="H214" s="215">
        <v>1</v>
      </c>
      <c r="I214" s="216"/>
      <c r="J214" s="217">
        <f>ROUND(I214*H214,2)</f>
        <v>0</v>
      </c>
      <c r="K214" s="213" t="s">
        <v>297</v>
      </c>
      <c r="L214" s="41"/>
      <c r="M214" s="218" t="s">
        <v>1</v>
      </c>
      <c r="N214" s="219" t="s">
        <v>38</v>
      </c>
      <c r="O214" s="88"/>
      <c r="P214" s="220">
        <f>O214*H214</f>
        <v>0</v>
      </c>
      <c r="Q214" s="220">
        <v>0</v>
      </c>
      <c r="R214" s="220">
        <f>Q214*H214</f>
        <v>0</v>
      </c>
      <c r="S214" s="220">
        <v>0</v>
      </c>
      <c r="T214" s="22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2" t="s">
        <v>437</v>
      </c>
      <c r="AT214" s="222" t="s">
        <v>127</v>
      </c>
      <c r="AU214" s="222" t="s">
        <v>83</v>
      </c>
      <c r="AY214" s="14" t="s">
        <v>124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4" t="s">
        <v>81</v>
      </c>
      <c r="BK214" s="223">
        <f>ROUND(I214*H214,2)</f>
        <v>0</v>
      </c>
      <c r="BL214" s="14" t="s">
        <v>437</v>
      </c>
      <c r="BM214" s="222" t="s">
        <v>442</v>
      </c>
    </row>
    <row r="215" spans="1:65" s="2" customFormat="1" ht="16.5" customHeight="1">
      <c r="A215" s="35"/>
      <c r="B215" s="36"/>
      <c r="C215" s="211" t="s">
        <v>443</v>
      </c>
      <c r="D215" s="211" t="s">
        <v>127</v>
      </c>
      <c r="E215" s="212" t="s">
        <v>444</v>
      </c>
      <c r="F215" s="213" t="s">
        <v>445</v>
      </c>
      <c r="G215" s="214" t="s">
        <v>130</v>
      </c>
      <c r="H215" s="215">
        <v>1</v>
      </c>
      <c r="I215" s="216"/>
      <c r="J215" s="217">
        <f>ROUND(I215*H215,2)</f>
        <v>0</v>
      </c>
      <c r="K215" s="213" t="s">
        <v>218</v>
      </c>
      <c r="L215" s="41"/>
      <c r="M215" s="218" t="s">
        <v>1</v>
      </c>
      <c r="N215" s="219" t="s">
        <v>38</v>
      </c>
      <c r="O215" s="88"/>
      <c r="P215" s="220">
        <f>O215*H215</f>
        <v>0</v>
      </c>
      <c r="Q215" s="220">
        <v>0</v>
      </c>
      <c r="R215" s="220">
        <f>Q215*H215</f>
        <v>0</v>
      </c>
      <c r="S215" s="220">
        <v>0</v>
      </c>
      <c r="T215" s="22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2" t="s">
        <v>437</v>
      </c>
      <c r="AT215" s="222" t="s">
        <v>127</v>
      </c>
      <c r="AU215" s="222" t="s">
        <v>83</v>
      </c>
      <c r="AY215" s="14" t="s">
        <v>124</v>
      </c>
      <c r="BE215" s="223">
        <f>IF(N215="základní",J215,0)</f>
        <v>0</v>
      </c>
      <c r="BF215" s="223">
        <f>IF(N215="snížená",J215,0)</f>
        <v>0</v>
      </c>
      <c r="BG215" s="223">
        <f>IF(N215="zákl. přenesená",J215,0)</f>
        <v>0</v>
      </c>
      <c r="BH215" s="223">
        <f>IF(N215="sníž. přenesená",J215,0)</f>
        <v>0</v>
      </c>
      <c r="BI215" s="223">
        <f>IF(N215="nulová",J215,0)</f>
        <v>0</v>
      </c>
      <c r="BJ215" s="14" t="s">
        <v>81</v>
      </c>
      <c r="BK215" s="223">
        <f>ROUND(I215*H215,2)</f>
        <v>0</v>
      </c>
      <c r="BL215" s="14" t="s">
        <v>437</v>
      </c>
      <c r="BM215" s="222" t="s">
        <v>446</v>
      </c>
    </row>
    <row r="216" spans="1:65" s="2" customFormat="1" ht="16.5" customHeight="1">
      <c r="A216" s="35"/>
      <c r="B216" s="36"/>
      <c r="C216" s="211" t="s">
        <v>447</v>
      </c>
      <c r="D216" s="211" t="s">
        <v>127</v>
      </c>
      <c r="E216" s="212" t="s">
        <v>448</v>
      </c>
      <c r="F216" s="213" t="s">
        <v>449</v>
      </c>
      <c r="G216" s="214" t="s">
        <v>130</v>
      </c>
      <c r="H216" s="215">
        <v>1</v>
      </c>
      <c r="I216" s="216"/>
      <c r="J216" s="217">
        <f>ROUND(I216*H216,2)</f>
        <v>0</v>
      </c>
      <c r="K216" s="213" t="s">
        <v>1</v>
      </c>
      <c r="L216" s="41"/>
      <c r="M216" s="218" t="s">
        <v>1</v>
      </c>
      <c r="N216" s="219" t="s">
        <v>38</v>
      </c>
      <c r="O216" s="88"/>
      <c r="P216" s="220">
        <f>O216*H216</f>
        <v>0</v>
      </c>
      <c r="Q216" s="220">
        <v>0</v>
      </c>
      <c r="R216" s="220">
        <f>Q216*H216</f>
        <v>0</v>
      </c>
      <c r="S216" s="220">
        <v>0</v>
      </c>
      <c r="T216" s="221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2" t="s">
        <v>437</v>
      </c>
      <c r="AT216" s="222" t="s">
        <v>127</v>
      </c>
      <c r="AU216" s="222" t="s">
        <v>83</v>
      </c>
      <c r="AY216" s="14" t="s">
        <v>124</v>
      </c>
      <c r="BE216" s="223">
        <f>IF(N216="základní",J216,0)</f>
        <v>0</v>
      </c>
      <c r="BF216" s="223">
        <f>IF(N216="snížená",J216,0)</f>
        <v>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4" t="s">
        <v>81</v>
      </c>
      <c r="BK216" s="223">
        <f>ROUND(I216*H216,2)</f>
        <v>0</v>
      </c>
      <c r="BL216" s="14" t="s">
        <v>437</v>
      </c>
      <c r="BM216" s="222" t="s">
        <v>450</v>
      </c>
    </row>
    <row r="217" spans="1:63" s="12" customFormat="1" ht="22.8" customHeight="1">
      <c r="A217" s="12"/>
      <c r="B217" s="195"/>
      <c r="C217" s="196"/>
      <c r="D217" s="197" t="s">
        <v>72</v>
      </c>
      <c r="E217" s="209" t="s">
        <v>451</v>
      </c>
      <c r="F217" s="209" t="s">
        <v>452</v>
      </c>
      <c r="G217" s="196"/>
      <c r="H217" s="196"/>
      <c r="I217" s="199"/>
      <c r="J217" s="210">
        <f>BK217</f>
        <v>0</v>
      </c>
      <c r="K217" s="196"/>
      <c r="L217" s="201"/>
      <c r="M217" s="202"/>
      <c r="N217" s="203"/>
      <c r="O217" s="203"/>
      <c r="P217" s="204">
        <f>SUM(P218:P221)</f>
        <v>0</v>
      </c>
      <c r="Q217" s="203"/>
      <c r="R217" s="204">
        <f>SUM(R218:R221)</f>
        <v>0</v>
      </c>
      <c r="S217" s="203"/>
      <c r="T217" s="205">
        <f>SUM(T218:T221)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6" t="s">
        <v>431</v>
      </c>
      <c r="AT217" s="207" t="s">
        <v>72</v>
      </c>
      <c r="AU217" s="207" t="s">
        <v>81</v>
      </c>
      <c r="AY217" s="206" t="s">
        <v>124</v>
      </c>
      <c r="BK217" s="208">
        <f>SUM(BK218:BK221)</f>
        <v>0</v>
      </c>
    </row>
    <row r="218" spans="1:65" s="2" customFormat="1" ht="16.5" customHeight="1">
      <c r="A218" s="35"/>
      <c r="B218" s="36"/>
      <c r="C218" s="211" t="s">
        <v>453</v>
      </c>
      <c r="D218" s="211" t="s">
        <v>127</v>
      </c>
      <c r="E218" s="212" t="s">
        <v>454</v>
      </c>
      <c r="F218" s="213" t="s">
        <v>455</v>
      </c>
      <c r="G218" s="214" t="s">
        <v>137</v>
      </c>
      <c r="H218" s="215">
        <v>1</v>
      </c>
      <c r="I218" s="216"/>
      <c r="J218" s="217">
        <f>ROUND(I218*H218,2)</f>
        <v>0</v>
      </c>
      <c r="K218" s="213" t="s">
        <v>279</v>
      </c>
      <c r="L218" s="41"/>
      <c r="M218" s="218" t="s">
        <v>1</v>
      </c>
      <c r="N218" s="219" t="s">
        <v>38</v>
      </c>
      <c r="O218" s="88"/>
      <c r="P218" s="220">
        <f>O218*H218</f>
        <v>0</v>
      </c>
      <c r="Q218" s="220">
        <v>0</v>
      </c>
      <c r="R218" s="220">
        <f>Q218*H218</f>
        <v>0</v>
      </c>
      <c r="S218" s="220">
        <v>0</v>
      </c>
      <c r="T218" s="221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2" t="s">
        <v>437</v>
      </c>
      <c r="AT218" s="222" t="s">
        <v>127</v>
      </c>
      <c r="AU218" s="222" t="s">
        <v>83</v>
      </c>
      <c r="AY218" s="14" t="s">
        <v>124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4" t="s">
        <v>81</v>
      </c>
      <c r="BK218" s="223">
        <f>ROUND(I218*H218,2)</f>
        <v>0</v>
      </c>
      <c r="BL218" s="14" t="s">
        <v>437</v>
      </c>
      <c r="BM218" s="222" t="s">
        <v>456</v>
      </c>
    </row>
    <row r="219" spans="1:65" s="2" customFormat="1" ht="16.5" customHeight="1">
      <c r="A219" s="35"/>
      <c r="B219" s="36"/>
      <c r="C219" s="211" t="s">
        <v>457</v>
      </c>
      <c r="D219" s="211" t="s">
        <v>127</v>
      </c>
      <c r="E219" s="212" t="s">
        <v>458</v>
      </c>
      <c r="F219" s="213" t="s">
        <v>459</v>
      </c>
      <c r="G219" s="214" t="s">
        <v>137</v>
      </c>
      <c r="H219" s="215">
        <v>1</v>
      </c>
      <c r="I219" s="216"/>
      <c r="J219" s="217">
        <f>ROUND(I219*H219,2)</f>
        <v>0</v>
      </c>
      <c r="K219" s="213" t="s">
        <v>180</v>
      </c>
      <c r="L219" s="41"/>
      <c r="M219" s="218" t="s">
        <v>1</v>
      </c>
      <c r="N219" s="219" t="s">
        <v>38</v>
      </c>
      <c r="O219" s="88"/>
      <c r="P219" s="220">
        <f>O219*H219</f>
        <v>0</v>
      </c>
      <c r="Q219" s="220">
        <v>0</v>
      </c>
      <c r="R219" s="220">
        <f>Q219*H219</f>
        <v>0</v>
      </c>
      <c r="S219" s="220">
        <v>0</v>
      </c>
      <c r="T219" s="22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2" t="s">
        <v>437</v>
      </c>
      <c r="AT219" s="222" t="s">
        <v>127</v>
      </c>
      <c r="AU219" s="222" t="s">
        <v>83</v>
      </c>
      <c r="AY219" s="14" t="s">
        <v>124</v>
      </c>
      <c r="BE219" s="223">
        <f>IF(N219="základní",J219,0)</f>
        <v>0</v>
      </c>
      <c r="BF219" s="223">
        <f>IF(N219="snížená",J219,0)</f>
        <v>0</v>
      </c>
      <c r="BG219" s="223">
        <f>IF(N219="zákl. přenesená",J219,0)</f>
        <v>0</v>
      </c>
      <c r="BH219" s="223">
        <f>IF(N219="sníž. přenesená",J219,0)</f>
        <v>0</v>
      </c>
      <c r="BI219" s="223">
        <f>IF(N219="nulová",J219,0)</f>
        <v>0</v>
      </c>
      <c r="BJ219" s="14" t="s">
        <v>81</v>
      </c>
      <c r="BK219" s="223">
        <f>ROUND(I219*H219,2)</f>
        <v>0</v>
      </c>
      <c r="BL219" s="14" t="s">
        <v>437</v>
      </c>
      <c r="BM219" s="222" t="s">
        <v>460</v>
      </c>
    </row>
    <row r="220" spans="1:65" s="2" customFormat="1" ht="16.5" customHeight="1">
      <c r="A220" s="35"/>
      <c r="B220" s="36"/>
      <c r="C220" s="211" t="s">
        <v>461</v>
      </c>
      <c r="D220" s="211" t="s">
        <v>127</v>
      </c>
      <c r="E220" s="212" t="s">
        <v>462</v>
      </c>
      <c r="F220" s="213" t="s">
        <v>463</v>
      </c>
      <c r="G220" s="214" t="s">
        <v>137</v>
      </c>
      <c r="H220" s="215">
        <v>1</v>
      </c>
      <c r="I220" s="216"/>
      <c r="J220" s="217">
        <f>ROUND(I220*H220,2)</f>
        <v>0</v>
      </c>
      <c r="K220" s="213" t="s">
        <v>180</v>
      </c>
      <c r="L220" s="41"/>
      <c r="M220" s="218" t="s">
        <v>1</v>
      </c>
      <c r="N220" s="219" t="s">
        <v>38</v>
      </c>
      <c r="O220" s="88"/>
      <c r="P220" s="220">
        <f>O220*H220</f>
        <v>0</v>
      </c>
      <c r="Q220" s="220">
        <v>0</v>
      </c>
      <c r="R220" s="220">
        <f>Q220*H220</f>
        <v>0</v>
      </c>
      <c r="S220" s="220">
        <v>0</v>
      </c>
      <c r="T220" s="221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2" t="s">
        <v>437</v>
      </c>
      <c r="AT220" s="222" t="s">
        <v>127</v>
      </c>
      <c r="AU220" s="222" t="s">
        <v>83</v>
      </c>
      <c r="AY220" s="14" t="s">
        <v>124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4" t="s">
        <v>81</v>
      </c>
      <c r="BK220" s="223">
        <f>ROUND(I220*H220,2)</f>
        <v>0</v>
      </c>
      <c r="BL220" s="14" t="s">
        <v>437</v>
      </c>
      <c r="BM220" s="222" t="s">
        <v>464</v>
      </c>
    </row>
    <row r="221" spans="1:65" s="2" customFormat="1" ht="16.5" customHeight="1">
      <c r="A221" s="35"/>
      <c r="B221" s="36"/>
      <c r="C221" s="211" t="s">
        <v>465</v>
      </c>
      <c r="D221" s="211" t="s">
        <v>127</v>
      </c>
      <c r="E221" s="212" t="s">
        <v>466</v>
      </c>
      <c r="F221" s="213" t="s">
        <v>467</v>
      </c>
      <c r="G221" s="214" t="s">
        <v>137</v>
      </c>
      <c r="H221" s="215">
        <v>1</v>
      </c>
      <c r="I221" s="216"/>
      <c r="J221" s="217">
        <f>ROUND(I221*H221,2)</f>
        <v>0</v>
      </c>
      <c r="K221" s="213" t="s">
        <v>279</v>
      </c>
      <c r="L221" s="41"/>
      <c r="M221" s="234" t="s">
        <v>1</v>
      </c>
      <c r="N221" s="235" t="s">
        <v>38</v>
      </c>
      <c r="O221" s="236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2" t="s">
        <v>437</v>
      </c>
      <c r="AT221" s="222" t="s">
        <v>127</v>
      </c>
      <c r="AU221" s="222" t="s">
        <v>83</v>
      </c>
      <c r="AY221" s="14" t="s">
        <v>124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4" t="s">
        <v>81</v>
      </c>
      <c r="BK221" s="223">
        <f>ROUND(I221*H221,2)</f>
        <v>0</v>
      </c>
      <c r="BL221" s="14" t="s">
        <v>437</v>
      </c>
      <c r="BM221" s="222" t="s">
        <v>468</v>
      </c>
    </row>
    <row r="222" spans="1:31" s="2" customFormat="1" ht="6.95" customHeight="1">
      <c r="A222" s="35"/>
      <c r="B222" s="63"/>
      <c r="C222" s="64"/>
      <c r="D222" s="64"/>
      <c r="E222" s="64"/>
      <c r="F222" s="64"/>
      <c r="G222" s="64"/>
      <c r="H222" s="64"/>
      <c r="I222" s="64"/>
      <c r="J222" s="64"/>
      <c r="K222" s="64"/>
      <c r="L222" s="41"/>
      <c r="M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</row>
  </sheetData>
  <sheetProtection password="CC35" sheet="1" objects="1" scenarios="1" formatColumns="0" formatRows="0" autoFilter="0"/>
  <autoFilter ref="C132:K221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FCB0331A883547B6ECB5991025F73B" ma:contentTypeVersion="0" ma:contentTypeDescription="Vytvoří nový dokument" ma:contentTypeScope="" ma:versionID="b916d396a3892d1a8196b346cd1601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2e859ab3f162ac39b5a50c9082783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67D077-01E8-441D-82B9-7255927945B5}"/>
</file>

<file path=customXml/itemProps2.xml><?xml version="1.0" encoding="utf-8"?>
<ds:datastoreItem xmlns:ds="http://schemas.openxmlformats.org/officeDocument/2006/customXml" ds:itemID="{440CE522-0351-476B-A112-DB1D1B9D9C1C}"/>
</file>

<file path=customXml/itemProps3.xml><?xml version="1.0" encoding="utf-8"?>
<ds:datastoreItem xmlns:ds="http://schemas.openxmlformats.org/officeDocument/2006/customXml" ds:itemID="{6C9CEB61-A2BC-40A2-B514-AEEB692632BC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</dc:creator>
  <cp:keywords/>
  <dc:description/>
  <cp:lastModifiedBy>kros</cp:lastModifiedBy>
  <dcterms:created xsi:type="dcterms:W3CDTF">2024-05-06T19:20:43Z</dcterms:created>
  <dcterms:modified xsi:type="dcterms:W3CDTF">2024-05-06T19:20:48Z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0x010100C4FCB0331A883547B6ECB5991025F73B</vt:lpwstr>
  </property>
</Properties>
</file>