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4\VZ-019-2024_OPRAVA DETSKEHO BAZENU LKZ\administrace\a_VZ_OPRAVA DETSKEHO BAZENU LKZ_VYZVA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02 02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02 Pol'!$A$1:$Y$135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9" i="12"/>
  <c r="K9" i="12"/>
  <c r="K8" i="12" s="1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4" i="12"/>
  <c r="G13" i="12" s="1"/>
  <c r="I50" i="1" s="1"/>
  <c r="I14" i="12"/>
  <c r="I13" i="12" s="1"/>
  <c r="K14" i="12"/>
  <c r="K13" i="12" s="1"/>
  <c r="O14" i="12"/>
  <c r="O13" i="12" s="1"/>
  <c r="Q14" i="12"/>
  <c r="Q13" i="12" s="1"/>
  <c r="V14" i="12"/>
  <c r="V13" i="12" s="1"/>
  <c r="G18" i="12"/>
  <c r="G17" i="12" s="1"/>
  <c r="I51" i="1" s="1"/>
  <c r="I18" i="12"/>
  <c r="I17" i="12" s="1"/>
  <c r="K18" i="12"/>
  <c r="M18" i="12"/>
  <c r="O18" i="12"/>
  <c r="Q18" i="12"/>
  <c r="Q17" i="12" s="1"/>
  <c r="V18" i="12"/>
  <c r="V17" i="12" s="1"/>
  <c r="G19" i="12"/>
  <c r="M19" i="12" s="1"/>
  <c r="I19" i="12"/>
  <c r="K19" i="12"/>
  <c r="O19" i="12"/>
  <c r="Q19" i="12"/>
  <c r="V19" i="12"/>
  <c r="Q22" i="12"/>
  <c r="G23" i="12"/>
  <c r="M23" i="12" s="1"/>
  <c r="I23" i="12"/>
  <c r="K23" i="12"/>
  <c r="O23" i="12"/>
  <c r="Q23" i="12"/>
  <c r="V23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6" i="12"/>
  <c r="I36" i="12"/>
  <c r="K36" i="12"/>
  <c r="M36" i="12"/>
  <c r="O36" i="12"/>
  <c r="Q36" i="12"/>
  <c r="V36" i="12"/>
  <c r="V22" i="12" s="1"/>
  <c r="G40" i="12"/>
  <c r="M40" i="12" s="1"/>
  <c r="I40" i="12"/>
  <c r="K40" i="12"/>
  <c r="O40" i="12"/>
  <c r="O39" i="12" s="1"/>
  <c r="Q40" i="12"/>
  <c r="Q39" i="12" s="1"/>
  <c r="V40" i="12"/>
  <c r="V39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3" i="12"/>
  <c r="G52" i="12" s="1"/>
  <c r="I54" i="1" s="1"/>
  <c r="I53" i="12"/>
  <c r="I52" i="12" s="1"/>
  <c r="K53" i="12"/>
  <c r="K52" i="12" s="1"/>
  <c r="O53" i="12"/>
  <c r="O52" i="12" s="1"/>
  <c r="Q53" i="12"/>
  <c r="Q52" i="12" s="1"/>
  <c r="V53" i="12"/>
  <c r="V52" i="12" s="1"/>
  <c r="G55" i="12"/>
  <c r="I55" i="12"/>
  <c r="I54" i="12" s="1"/>
  <c r="K55" i="12"/>
  <c r="M55" i="12"/>
  <c r="O55" i="12"/>
  <c r="Q55" i="12"/>
  <c r="V55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Q63" i="12"/>
  <c r="V63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9" i="12"/>
  <c r="G78" i="12" s="1"/>
  <c r="I56" i="1" s="1"/>
  <c r="I79" i="12"/>
  <c r="I78" i="12" s="1"/>
  <c r="K79" i="12"/>
  <c r="K78" i="12" s="1"/>
  <c r="M79" i="12"/>
  <c r="M78" i="12" s="1"/>
  <c r="O79" i="12"/>
  <c r="O78" i="12" s="1"/>
  <c r="Q79" i="12"/>
  <c r="Q78" i="12" s="1"/>
  <c r="V79" i="12"/>
  <c r="V78" i="12" s="1"/>
  <c r="G81" i="12"/>
  <c r="G80" i="12" s="1"/>
  <c r="I57" i="1" s="1"/>
  <c r="I17" i="1" s="1"/>
  <c r="I81" i="12"/>
  <c r="K81" i="12"/>
  <c r="K80" i="12" s="1"/>
  <c r="O81" i="12"/>
  <c r="Q81" i="12"/>
  <c r="V81" i="12"/>
  <c r="G82" i="12"/>
  <c r="M82" i="12" s="1"/>
  <c r="I82" i="12"/>
  <c r="K82" i="12"/>
  <c r="O82" i="12"/>
  <c r="Q82" i="12"/>
  <c r="V82" i="12"/>
  <c r="G92" i="12"/>
  <c r="I92" i="12"/>
  <c r="K92" i="12"/>
  <c r="M92" i="12"/>
  <c r="O92" i="12"/>
  <c r="Q92" i="12"/>
  <c r="V92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Q99" i="12" s="1"/>
  <c r="V100" i="12"/>
  <c r="V99" i="12" s="1"/>
  <c r="G101" i="12"/>
  <c r="M101" i="12" s="1"/>
  <c r="I101" i="12"/>
  <c r="K101" i="12"/>
  <c r="O101" i="12"/>
  <c r="Q101" i="12"/>
  <c r="V101" i="12"/>
  <c r="G104" i="12"/>
  <c r="G99" i="12" s="1"/>
  <c r="I58" i="1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13" i="12"/>
  <c r="M113" i="12" s="1"/>
  <c r="I113" i="12"/>
  <c r="I99" i="12" s="1"/>
  <c r="K113" i="12"/>
  <c r="O113" i="12"/>
  <c r="O99" i="12" s="1"/>
  <c r="Q113" i="12"/>
  <c r="V113" i="12"/>
  <c r="G115" i="12"/>
  <c r="I115" i="12"/>
  <c r="K115" i="12"/>
  <c r="M115" i="12"/>
  <c r="O115" i="12"/>
  <c r="Q115" i="12"/>
  <c r="V115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G116" i="12" s="1"/>
  <c r="I59" i="1" s="1"/>
  <c r="I121" i="12"/>
  <c r="K121" i="12"/>
  <c r="O121" i="12"/>
  <c r="Q121" i="12"/>
  <c r="V121" i="12"/>
  <c r="G122" i="12"/>
  <c r="I122" i="12"/>
  <c r="K122" i="12"/>
  <c r="M122" i="12"/>
  <c r="O122" i="12"/>
  <c r="O116" i="12" s="1"/>
  <c r="Q122" i="12"/>
  <c r="V122" i="12"/>
  <c r="G123" i="12"/>
  <c r="I123" i="12"/>
  <c r="K123" i="12"/>
  <c r="M123" i="12"/>
  <c r="O123" i="12"/>
  <c r="Q123" i="12"/>
  <c r="V123" i="12"/>
  <c r="AE125" i="12"/>
  <c r="F39" i="1" s="1"/>
  <c r="I20" i="1"/>
  <c r="I19" i="1"/>
  <c r="I18" i="1"/>
  <c r="F42" i="1" l="1"/>
  <c r="G23" i="1" s="1"/>
  <c r="A23" i="1" s="1"/>
  <c r="G24" i="1" s="1"/>
  <c r="Q80" i="12"/>
  <c r="O54" i="12"/>
  <c r="M53" i="12"/>
  <c r="M52" i="12" s="1"/>
  <c r="K17" i="12"/>
  <c r="Q8" i="12"/>
  <c r="O80" i="12"/>
  <c r="K39" i="12"/>
  <c r="K22" i="12"/>
  <c r="O8" i="12"/>
  <c r="F40" i="1"/>
  <c r="V116" i="12"/>
  <c r="M81" i="12"/>
  <c r="M80" i="12" s="1"/>
  <c r="K54" i="12"/>
  <c r="O22" i="12"/>
  <c r="I22" i="12"/>
  <c r="M9" i="12"/>
  <c r="M22" i="12"/>
  <c r="F41" i="1"/>
  <c r="I116" i="12"/>
  <c r="K99" i="12"/>
  <c r="I80" i="12"/>
  <c r="G54" i="12"/>
  <c r="I55" i="1" s="1"/>
  <c r="I8" i="12"/>
  <c r="I49" i="1"/>
  <c r="Q116" i="12"/>
  <c r="K116" i="12"/>
  <c r="V54" i="12"/>
  <c r="O17" i="12"/>
  <c r="M14" i="12"/>
  <c r="M13" i="12" s="1"/>
  <c r="V80" i="12"/>
  <c r="Q54" i="12"/>
  <c r="I39" i="12"/>
  <c r="V8" i="12"/>
  <c r="M17" i="12"/>
  <c r="M8" i="12"/>
  <c r="M54" i="12"/>
  <c r="M39" i="12"/>
  <c r="G39" i="12"/>
  <c r="I53" i="1" s="1"/>
  <c r="AF125" i="12"/>
  <c r="M104" i="12"/>
  <c r="M99" i="12" s="1"/>
  <c r="M121" i="12"/>
  <c r="M116" i="12" s="1"/>
  <c r="G22" i="12"/>
  <c r="I52" i="1" s="1"/>
  <c r="J28" i="1"/>
  <c r="J26" i="1"/>
  <c r="G38" i="1"/>
  <c r="F38" i="1"/>
  <c r="J23" i="1"/>
  <c r="J24" i="1"/>
  <c r="J25" i="1"/>
  <c r="J27" i="1"/>
  <c r="E24" i="1"/>
  <c r="E26" i="1"/>
  <c r="A24" i="1" l="1"/>
  <c r="G41" i="1"/>
  <c r="G40" i="1"/>
  <c r="G39" i="1"/>
  <c r="H41" i="1"/>
  <c r="I41" i="1" s="1"/>
  <c r="H40" i="1"/>
  <c r="I40" i="1" s="1"/>
  <c r="I16" i="1"/>
  <c r="I21" i="1" s="1"/>
  <c r="I60" i="1"/>
  <c r="G125" i="12"/>
  <c r="J53" i="1" l="1"/>
  <c r="J59" i="1"/>
  <c r="J58" i="1"/>
  <c r="J57" i="1"/>
  <c r="J51" i="1"/>
  <c r="J52" i="1"/>
  <c r="J55" i="1"/>
  <c r="J56" i="1"/>
  <c r="J49" i="1"/>
  <c r="J60" i="1" s="1"/>
  <c r="J54" i="1"/>
  <c r="J50" i="1"/>
  <c r="G42" i="1"/>
  <c r="H39" i="1"/>
  <c r="I39" i="1" l="1"/>
  <c r="I42" i="1" s="1"/>
  <c r="H42" i="1"/>
  <c r="G25" i="1"/>
  <c r="G28" i="1"/>
  <c r="A25" i="1" l="1"/>
  <c r="J41" i="1"/>
  <c r="J40" i="1"/>
  <c r="J39" i="1"/>
  <c r="J42" i="1" s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Sojka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<sst xmlns="http://schemas.openxmlformats.org/spreadsheetml/2006/main" count="660" uniqueCount="238">
  <si>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</si>
  <si>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</si>
  <si>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</si>
  <si>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</si>
  <si>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</si>
  <si>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</si>
  <si>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</si>
  <si>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</si>
  <si>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</si>
  <si>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</si>
  <si>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</si>
  <si>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</si>
  <si>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</si>
  <si>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</si>
  <si>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</si>
  <si>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</si>
  <si>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</si>
  <si>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</si>
  <si>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</si>
  <si>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</si>
  <si>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</si>
  <si>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</si>
  <si>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</si>
  <si>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</si>
  <si>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</si>
  <si>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</si>
  <si>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</si>
  <si>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</si>
  <si>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</si>
  <si>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</si>
  <si>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</si>
  <si>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</si>
  <si>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</si>
  <si>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</si>
  <si>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</si>
  <si>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</si>
  <si>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</si>
  <si>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</si>
  <si>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</si>
  <si>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</si>
  <si>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</si>
  <si>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02</t>
  </si>
  <si>
    <t>Oprava dětského bazénku</t>
  </si>
  <si>
    <t>Objekt:</t>
  </si>
  <si>
    <t>Rozpočet:</t>
  </si>
  <si>
    <t>230113</t>
  </si>
  <si>
    <t>Lázně Zábrdovice</t>
  </si>
  <si>
    <t>Stavba</t>
  </si>
  <si>
    <t>Celkem za stavbu</t>
  </si>
  <si>
    <t>CZK</t>
  </si>
  <si>
    <t>Rekapitulace dílů</t>
  </si>
  <si>
    <t>Typ dílu</t>
  </si>
  <si>
    <t>0</t>
  </si>
  <si>
    <t>1</t>
  </si>
  <si>
    <t>Zemní práce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</si>
  <si>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</si>
  <si>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</si>
  <si>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</si>
  <si>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</si>
  <si>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</si>
  <si>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</si>
  <si>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</si>
  <si>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</si>
  <si>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</si>
  <si>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</si>
  <si>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</si>
  <si>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</si>
  <si>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</si>
  <si>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</si>
  <si>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</si>
  <si>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</si>
  <si>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</si>
  <si>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</si>
  <si>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</si>
  <si>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</si>
  <si>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</si>
  <si>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</si>
  <si>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</si>
  <si>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</si>
  <si>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</si>
  <si>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</si>
  <si>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</si>
  <si>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</si>
  <si>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</si>
  <si>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</si>
  <si>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</si>
  <si>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</si>
  <si>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</si>
  <si>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</si>
  <si>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</si>
  <si>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</si>
  <si>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</si>
  <si>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</si>
  <si>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</si>
  <si>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</si>
  <si>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</si>
  <si>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</si>
  <si>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</si>
  <si>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</si>
  <si>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</si>
  <si>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</si>
  <si>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</si>
  <si>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</si>
  <si>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</si>
  <si>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 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</si>
  <si>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</si>
  <si>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</si>
  <si>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</si>
  <si>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</si>
  <si>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</si>
  <si>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</si>
  <si>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</si>
  <si>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</si>
  <si>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Provoz investora</t>
  </si>
  <si>
    <t>POL1_1</t>
  </si>
  <si>
    <t>VRN-03</t>
  </si>
  <si>
    <t>Kompletační činnost</t>
  </si>
  <si>
    <t>VRN-04</t>
  </si>
  <si>
    <t>Přesun stavebních kapacit, práce malého rozsahu</t>
  </si>
  <si>
    <t>113106231R00</t>
  </si>
  <si>
    <t>Rozebrání dlažeb ze zámkové dlažby v kamenivu</t>
  </si>
  <si>
    <t>m2</t>
  </si>
  <si>
    <t>RTS 23/ II</t>
  </si>
  <si>
    <t xml:space="preserve">předláždění kolem bazénu ze 3 stran : </t>
  </si>
  <si>
    <t>VV</t>
  </si>
  <si>
    <t>1*(11+11*2)</t>
  </si>
  <si>
    <t>564201111R00</t>
  </si>
  <si>
    <t>Podklad ze štěrkopísku po zhutnění tloušťky 4 cm</t>
  </si>
  <si>
    <t>596215040R00</t>
  </si>
  <si>
    <t>Kladení zámkové dlažby tl. 8 cm do drtě tl. 4 cm</t>
  </si>
  <si>
    <t>622474115R00</t>
  </si>
  <si>
    <t>Reprofilace beton.povrchů sanační maltou, tl.15 mm</t>
  </si>
  <si>
    <t xml:space="preserve">stěny a dno bazénku předpoklad z 50% : </t>
  </si>
  <si>
    <t xml:space="preserve">dno : </t>
  </si>
  <si>
    <t>11*11*0,5</t>
  </si>
  <si>
    <t xml:space="preserve">stěny : </t>
  </si>
  <si>
    <t>(0,6*5,5/2*2)*0,5</t>
  </si>
  <si>
    <t>(0,2*(11+0,2+0,2))*0,5</t>
  </si>
  <si>
    <t xml:space="preserve">žlábek : </t>
  </si>
  <si>
    <t>((0,7+0,3+0,3)*(11+11*2))*0,5</t>
  </si>
  <si>
    <t>602023193R00</t>
  </si>
  <si>
    <t>Penetrace stěn pod omítku</t>
  </si>
  <si>
    <t>62-01</t>
  </si>
  <si>
    <t>Broušení povrchů dia kotoučem</t>
  </si>
  <si>
    <t xml:space="preserve">celý povrch bazénu : </t>
  </si>
  <si>
    <t>(121+48,48)</t>
  </si>
  <si>
    <t>622451131R00</t>
  </si>
  <si>
    <t>Omítka vnější stěn, MC, hladká, složitost 1 - 2</t>
  </si>
  <si>
    <t>0,6*5,5/2*2</t>
  </si>
  <si>
    <t>0,2*(11+0,2+0,2)</t>
  </si>
  <si>
    <t>632411150R00</t>
  </si>
  <si>
    <t>Potěr ze SMS Cemix, ruční zpracování, tl. 50 mm</t>
  </si>
  <si>
    <t>(0,7+0,3+0,3)*(11+11*2)</t>
  </si>
  <si>
    <t>11*11</t>
  </si>
  <si>
    <t>632411904R00</t>
  </si>
  <si>
    <t>Penetrace savých podkladů 0,25 l/m2</t>
  </si>
  <si>
    <t>63-01</t>
  </si>
  <si>
    <t>Montáž segmentových přelivových mřížek plastových do žlábku, barva bílá</t>
  </si>
  <si>
    <t>m</t>
  </si>
  <si>
    <t>11*3</t>
  </si>
  <si>
    <t>63-02</t>
  </si>
  <si>
    <t>Dodávka segmentových přelivových mřížek plastových do žlábku, barva bílá 20% výměry</t>
  </si>
  <si>
    <t>63-04</t>
  </si>
  <si>
    <t>D+M nerezové hrany pro uložení plastové mřížky pro zakrytí žlabu</t>
  </si>
  <si>
    <t>(11+11*2)*2</t>
  </si>
  <si>
    <t>8-01</t>
  </si>
  <si>
    <t>Výměna vpustí včetně zaizolování</t>
  </si>
  <si>
    <t>kus</t>
  </si>
  <si>
    <t>965043331RT1</t>
  </si>
  <si>
    <t>Bourání podkladů bet., potěr tl. 10 cm, mazanina tl. 5 - 8 cm s potěrem</t>
  </si>
  <si>
    <t>m3</t>
  </si>
  <si>
    <t>(0,7+0,3+0,3)*(11+11*2)*0,08</t>
  </si>
  <si>
    <t>11*11*0,1</t>
  </si>
  <si>
    <t>978021191R00</t>
  </si>
  <si>
    <t>Otlučení cementových omítek stěn do 100%</t>
  </si>
  <si>
    <t>978059631R00</t>
  </si>
  <si>
    <t>Odsekání vnějších obkladů stěn nad 2 m2</t>
  </si>
  <si>
    <t xml:space="preserve">lokální oprava bazénové vany : </t>
  </si>
  <si>
    <t>50</t>
  </si>
  <si>
    <t>96-01</t>
  </si>
  <si>
    <t>Demontáž plastových přelivových mřížek</t>
  </si>
  <si>
    <t>96-02</t>
  </si>
  <si>
    <t>Likvidace plastových přelivových mřížek 20% výměry</t>
  </si>
  <si>
    <t>11*3*0,2</t>
  </si>
  <si>
    <t>965081713RT1</t>
  </si>
  <si>
    <t>Bourání dlažeb keramických tl.10 mm, nad 1 m2 ručně, dlaždice keramické</t>
  </si>
  <si>
    <t>999281145R00</t>
  </si>
  <si>
    <t>Přesun hmot pro opravy a údržbu do v. 6 m, nošením</t>
  </si>
  <si>
    <t>t</t>
  </si>
  <si>
    <t>Přesun hmot</t>
  </si>
  <si>
    <t>POL7_</t>
  </si>
  <si>
    <t>711212901R00</t>
  </si>
  <si>
    <t>Provedení penetrace podkladů pod hydroizol.stěrky</t>
  </si>
  <si>
    <t>POL1_7</t>
  </si>
  <si>
    <t>711212002RT5</t>
  </si>
  <si>
    <t>Hydroizolační povlak - nátěr nebo stěrka  stěrka tl. 3 mm</t>
  </si>
  <si>
    <t>711212601R00</t>
  </si>
  <si>
    <t>Těsnicí pás do spoje podlaha - stěna</t>
  </si>
  <si>
    <t>11*3*2</t>
  </si>
  <si>
    <t xml:space="preserve">stěna u dna : </t>
  </si>
  <si>
    <t>12</t>
  </si>
  <si>
    <t>711212602R00</t>
  </si>
  <si>
    <t>Těsnicí roh vnější, vnitřní do spoje podlaha-stěna</t>
  </si>
  <si>
    <t>998711201R00</t>
  </si>
  <si>
    <t>Přesun hmot pro izolace proti vodě, výšky do 6 m</t>
  </si>
  <si>
    <t>771101210R00</t>
  </si>
  <si>
    <t>Penetrace podkladu pod dlažby</t>
  </si>
  <si>
    <t>771775106RU7</t>
  </si>
  <si>
    <t>Montáž podlah keram.vnější, hladké, tmel, 20x10 cm  flex.lep., spár.hmota</t>
  </si>
  <si>
    <t>781101210R00</t>
  </si>
  <si>
    <t>Penetrace podkladu pod obklady</t>
  </si>
  <si>
    <t>781775006RU2</t>
  </si>
  <si>
    <t>Obklad vnější keram. režný hladký 200x100, tmel  flex.lep., spár.hmota</t>
  </si>
  <si>
    <t>771-01</t>
  </si>
  <si>
    <t>Dodávka keramické dlažby a obkladu</t>
  </si>
  <si>
    <t>(121+98,48)*1,1</t>
  </si>
  <si>
    <t>998771201R00</t>
  </si>
  <si>
    <t>Přesun hmot pro podlahy z dlaždic, výšky do 6 m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</si>
  <si>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</si>
  <si>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</si>
  <si>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</si>
  <si>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</si>
  <si>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</si>
  <si>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</si>
  <si>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</si>
  <si>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</si>
  <si>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</si>
  <si>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</si>
  <si>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</si>
  <si>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</si>
  <si>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979990111R00</t>
  </si>
  <si>
    <t>Poplatek za uložení suti - stavební keramika, skupina odpadu 170103</t>
  </si>
  <si>
    <t>979093111R00</t>
  </si>
  <si>
    <t>Uložení suti na skládku bez zhutnění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</si>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</sst>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starezsport.cz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24</v>
      </c>
      <c r="C2" s="78"/>
      <c r="D2" s="79" t="s">
        <v>45</v>
      </c>
      <c r="E2" s="234" t="s">
        <v>46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237" t="s">
        <v>42</v>
      </c>
      <c r="F3" s="238"/>
      <c r="G3" s="238"/>
      <c r="H3" s="238"/>
      <c r="I3" s="238"/>
      <c r="J3" s="239"/>
    </row>
    <row r="4" spans="1:15" ht="23.25" customHeight="1" x14ac:dyDescent="0.2">
      <c r="A4" s="76">
        <v>354</v>
      </c>
      <c r="B4" s="82" t="s">
        <v>44</v>
      </c>
      <c r="C4" s="83"/>
      <c r="D4" s="84" t="s">
        <v>41</v>
      </c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SUMIF(F49:F59,A16,I49:I59)+SUMIF(F49:F59,"PSU",I49:I59)</f>
        <v>0</v>
      </c>
      <c r="J16" s="207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SUMIF(F49:F59,A17,I49:I59)</f>
        <v>0</v>
      </c>
      <c r="J17" s="207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SUMIF(F49:F59,A18,I49:I59)</f>
        <v>0</v>
      </c>
      <c r="J18" s="207"/>
    </row>
    <row r="19" spans="1:10" ht="23.25" customHeight="1" x14ac:dyDescent="0.2">
      <c r="A19" s="139" t="s">
        <v>74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SUMIF(F49:F59,A19,I49:I59)</f>
        <v>0</v>
      </c>
      <c r="J19" s="207"/>
    </row>
    <row r="20" spans="1:10" ht="23.25" customHeight="1" x14ac:dyDescent="0.2">
      <c r="A20" s="139" t="s">
        <v>75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SUMIF(F49:F59,A20,I49:I59)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1">
        <f>ZakladDPHSniVypocet+ZakladDPHZaklVypocet</f>
        <v>0</v>
      </c>
      <c r="H28" s="211"/>
      <c r="I28" s="21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0">
        <f>A27</f>
        <v>0</v>
      </c>
      <c r="H29" s="210"/>
      <c r="I29" s="210"/>
      <c r="J29" s="119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47</v>
      </c>
      <c r="C39" s="195"/>
      <c r="D39" s="195"/>
      <c r="E39" s="195"/>
      <c r="F39" s="99">
        <f>'02 02 Pol'!AE125</f>
        <v>0</v>
      </c>
      <c r="G39" s="100">
        <f>'02 02 Pol'!AF125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41</v>
      </c>
      <c r="C40" s="196" t="s">
        <v>42</v>
      </c>
      <c r="D40" s="196"/>
      <c r="E40" s="196"/>
      <c r="F40" s="104">
        <f>'02 02 Pol'!AE125</f>
        <v>0</v>
      </c>
      <c r="G40" s="105">
        <f>'02 02 Pol'!AF125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195" t="s">
        <v>42</v>
      </c>
      <c r="D41" s="195"/>
      <c r="E41" s="195"/>
      <c r="F41" s="108">
        <f>'02 02 Pol'!AE125</f>
        <v>0</v>
      </c>
      <c r="G41" s="101">
        <f>'02 02 Pol'!AF125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7" t="s">
        <v>48</v>
      </c>
      <c r="C42" s="198"/>
      <c r="D42" s="198"/>
      <c r="E42" s="19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50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51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52</v>
      </c>
      <c r="C49" s="193" t="s">
        <v>30</v>
      </c>
      <c r="D49" s="194"/>
      <c r="E49" s="194"/>
      <c r="F49" s="135" t="s">
        <v>26</v>
      </c>
      <c r="G49" s="136"/>
      <c r="H49" s="136"/>
      <c r="I49" s="136">
        <f>'02 02 Pol'!G8</f>
        <v>0</v>
      </c>
      <c r="J49" s="132" t="str">
        <f>IF(I60=0,"",I49/I60*100)</f>
        <v/>
      </c>
    </row>
    <row r="50" spans="1:10" ht="36.75" customHeight="1" x14ac:dyDescent="0.2">
      <c r="A50" s="123"/>
      <c r="B50" s="128" t="s">
        <v>53</v>
      </c>
      <c r="C50" s="193" t="s">
        <v>54</v>
      </c>
      <c r="D50" s="194"/>
      <c r="E50" s="194"/>
      <c r="F50" s="135" t="s">
        <v>26</v>
      </c>
      <c r="G50" s="136"/>
      <c r="H50" s="136"/>
      <c r="I50" s="136">
        <f>'02 02 Pol'!G13</f>
        <v>0</v>
      </c>
      <c r="J50" s="132" t="str">
        <f>IF(I60=0,"",I50/I60*100)</f>
        <v/>
      </c>
    </row>
    <row r="51" spans="1:10" ht="36.75" customHeight="1" x14ac:dyDescent="0.2">
      <c r="A51" s="123"/>
      <c r="B51" s="128" t="s">
        <v>55</v>
      </c>
      <c r="C51" s="193" t="s">
        <v>56</v>
      </c>
      <c r="D51" s="194"/>
      <c r="E51" s="194"/>
      <c r="F51" s="135" t="s">
        <v>26</v>
      </c>
      <c r="G51" s="136"/>
      <c r="H51" s="136"/>
      <c r="I51" s="136">
        <f>'02 02 Pol'!G17</f>
        <v>0</v>
      </c>
      <c r="J51" s="132" t="str">
        <f>IF(I60=0,"",I51/I60*100)</f>
        <v/>
      </c>
    </row>
    <row r="52" spans="1:10" ht="36.75" customHeight="1" x14ac:dyDescent="0.2">
      <c r="A52" s="123"/>
      <c r="B52" s="128" t="s">
        <v>57</v>
      </c>
      <c r="C52" s="193" t="s">
        <v>58</v>
      </c>
      <c r="D52" s="194"/>
      <c r="E52" s="194"/>
      <c r="F52" s="135" t="s">
        <v>26</v>
      </c>
      <c r="G52" s="136"/>
      <c r="H52" s="136"/>
      <c r="I52" s="136">
        <f>'02 02 Pol'!G22</f>
        <v>0</v>
      </c>
      <c r="J52" s="132" t="str">
        <f>IF(I60=0,"",I52/I60*100)</f>
        <v/>
      </c>
    </row>
    <row r="53" spans="1:10" ht="36.75" customHeight="1" x14ac:dyDescent="0.2">
      <c r="A53" s="123"/>
      <c r="B53" s="128" t="s">
        <v>59</v>
      </c>
      <c r="C53" s="193" t="s">
        <v>60</v>
      </c>
      <c r="D53" s="194"/>
      <c r="E53" s="194"/>
      <c r="F53" s="135" t="s">
        <v>26</v>
      </c>
      <c r="G53" s="136"/>
      <c r="H53" s="136"/>
      <c r="I53" s="136">
        <f>'02 02 Pol'!G39</f>
        <v>0</v>
      </c>
      <c r="J53" s="132" t="str">
        <f>IF(I60=0,"",I53/I60*100)</f>
        <v/>
      </c>
    </row>
    <row r="54" spans="1:10" ht="36.75" customHeight="1" x14ac:dyDescent="0.2">
      <c r="A54" s="123"/>
      <c r="B54" s="128" t="s">
        <v>61</v>
      </c>
      <c r="C54" s="193" t="s">
        <v>62</v>
      </c>
      <c r="D54" s="194"/>
      <c r="E54" s="194"/>
      <c r="F54" s="135" t="s">
        <v>26</v>
      </c>
      <c r="G54" s="136"/>
      <c r="H54" s="136"/>
      <c r="I54" s="136">
        <f>'02 02 Pol'!G52</f>
        <v>0</v>
      </c>
      <c r="J54" s="132" t="str">
        <f>IF(I60=0,"",I54/I60*100)</f>
        <v/>
      </c>
    </row>
    <row r="55" spans="1:10" ht="36.75" customHeight="1" x14ac:dyDescent="0.2">
      <c r="A55" s="123"/>
      <c r="B55" s="128" t="s">
        <v>63</v>
      </c>
      <c r="C55" s="193" t="s">
        <v>64</v>
      </c>
      <c r="D55" s="194"/>
      <c r="E55" s="194"/>
      <c r="F55" s="135" t="s">
        <v>26</v>
      </c>
      <c r="G55" s="136"/>
      <c r="H55" s="136"/>
      <c r="I55" s="136">
        <f>'02 02 Pol'!G54</f>
        <v>0</v>
      </c>
      <c r="J55" s="132" t="str">
        <f>IF(I60=0,"",I55/I60*100)</f>
        <v/>
      </c>
    </row>
    <row r="56" spans="1:10" ht="36.75" customHeight="1" x14ac:dyDescent="0.2">
      <c r="A56" s="123"/>
      <c r="B56" s="128" t="s">
        <v>65</v>
      </c>
      <c r="C56" s="193" t="s">
        <v>66</v>
      </c>
      <c r="D56" s="194"/>
      <c r="E56" s="194"/>
      <c r="F56" s="135" t="s">
        <v>26</v>
      </c>
      <c r="G56" s="136"/>
      <c r="H56" s="136"/>
      <c r="I56" s="136">
        <f>'02 02 Pol'!G78</f>
        <v>0</v>
      </c>
      <c r="J56" s="132" t="str">
        <f>IF(I60=0,"",I56/I60*100)</f>
        <v/>
      </c>
    </row>
    <row r="57" spans="1:10" ht="36.75" customHeight="1" x14ac:dyDescent="0.2">
      <c r="A57" s="123"/>
      <c r="B57" s="128" t="s">
        <v>67</v>
      </c>
      <c r="C57" s="193" t="s">
        <v>68</v>
      </c>
      <c r="D57" s="194"/>
      <c r="E57" s="194"/>
      <c r="F57" s="135" t="s">
        <v>27</v>
      </c>
      <c r="G57" s="136"/>
      <c r="H57" s="136"/>
      <c r="I57" s="136">
        <f>'02 02 Pol'!G80</f>
        <v>0</v>
      </c>
      <c r="J57" s="132" t="str">
        <f>IF(I60=0,"",I57/I60*100)</f>
        <v/>
      </c>
    </row>
    <row r="58" spans="1:10" ht="36.75" customHeight="1" x14ac:dyDescent="0.2">
      <c r="A58" s="123"/>
      <c r="B58" s="128" t="s">
        <v>69</v>
      </c>
      <c r="C58" s="193" t="s">
        <v>70</v>
      </c>
      <c r="D58" s="194"/>
      <c r="E58" s="194"/>
      <c r="F58" s="135" t="s">
        <v>27</v>
      </c>
      <c r="G58" s="136"/>
      <c r="H58" s="136"/>
      <c r="I58" s="136">
        <f>'02 02 Pol'!G99</f>
        <v>0</v>
      </c>
      <c r="J58" s="132" t="str">
        <f>IF(I60=0,"",I58/I60*100)</f>
        <v/>
      </c>
    </row>
    <row r="59" spans="1:10" ht="36.75" customHeight="1" x14ac:dyDescent="0.2">
      <c r="A59" s="123"/>
      <c r="B59" s="128" t="s">
        <v>71</v>
      </c>
      <c r="C59" s="193" t="s">
        <v>72</v>
      </c>
      <c r="D59" s="194"/>
      <c r="E59" s="194"/>
      <c r="F59" s="135" t="s">
        <v>73</v>
      </c>
      <c r="G59" s="136"/>
      <c r="H59" s="136"/>
      <c r="I59" s="136">
        <f>'02 02 Pol'!G116</f>
        <v>0</v>
      </c>
      <c r="J59" s="132" t="str">
        <f>IF(I60=0,"",I59/I60*100)</f>
        <v/>
      </c>
    </row>
    <row r="60" spans="1:10" ht="25.5" customHeight="1" x14ac:dyDescent="0.2">
      <c r="A60" s="124"/>
      <c r="B60" s="129" t="s">
        <v>1</v>
      </c>
      <c r="C60" s="130"/>
      <c r="D60" s="131"/>
      <c r="E60" s="131"/>
      <c r="F60" s="137"/>
      <c r="G60" s="138"/>
      <c r="H60" s="138"/>
      <c r="I60" s="138">
        <f>SUM(I49:I59)</f>
        <v>0</v>
      </c>
      <c r="J60" s="133">
        <f>SUM(J49:J59)</f>
        <v>0</v>
      </c>
    </row>
    <row r="61" spans="1:10" x14ac:dyDescent="0.2">
      <c r="F61" s="87"/>
      <c r="G61" s="87"/>
      <c r="H61" s="87"/>
      <c r="I61" s="87"/>
      <c r="J61" s="134"/>
    </row>
    <row r="62" spans="1:10" x14ac:dyDescent="0.2">
      <c r="F62" s="87"/>
      <c r="G62" s="87"/>
      <c r="H62" s="87"/>
      <c r="I62" s="87"/>
      <c r="J62" s="134"/>
    </row>
    <row r="63" spans="1:10" x14ac:dyDescent="0.2">
      <c r="F63" s="87"/>
      <c r="G63" s="87"/>
      <c r="H63" s="87"/>
      <c r="I63" s="87"/>
      <c r="J63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76</v>
      </c>
    </row>
    <row r="2" spans="1:60" ht="25.15" customHeight="1" x14ac:dyDescent="0.2">
      <c r="A2" s="140" t="s">
        <v>8</v>
      </c>
      <c r="B2" s="49" t="s">
        <v>45</v>
      </c>
      <c r="C2" s="250" t="s">
        <v>46</v>
      </c>
      <c r="D2" s="251"/>
      <c r="E2" s="251"/>
      <c r="F2" s="251"/>
      <c r="G2" s="252"/>
      <c r="AG2" t="s">
        <v>77</v>
      </c>
    </row>
    <row r="3" spans="1:60" ht="25.15" customHeight="1" x14ac:dyDescent="0.2">
      <c r="A3" s="140" t="s">
        <v>9</v>
      </c>
      <c r="B3" s="49" t="s">
        <v>41</v>
      </c>
      <c r="C3" s="250" t="s">
        <v>42</v>
      </c>
      <c r="D3" s="251"/>
      <c r="E3" s="251"/>
      <c r="F3" s="251"/>
      <c r="G3" s="252"/>
      <c r="AC3" s="121" t="s">
        <v>77</v>
      </c>
      <c r="AG3" t="s">
        <v>78</v>
      </c>
    </row>
    <row r="4" spans="1:60" ht="25.15" customHeight="1" x14ac:dyDescent="0.2">
      <c r="A4" s="141" t="s">
        <v>10</v>
      </c>
      <c r="B4" s="142" t="s">
        <v>41</v>
      </c>
      <c r="C4" s="253" t="s">
        <v>42</v>
      </c>
      <c r="D4" s="254"/>
      <c r="E4" s="254"/>
      <c r="F4" s="254"/>
      <c r="G4" s="255"/>
      <c r="AG4" t="s">
        <v>79</v>
      </c>
    </row>
    <row r="5" spans="1:60" x14ac:dyDescent="0.2">
      <c r="D5" s="10"/>
    </row>
    <row r="6" spans="1:60" ht="38.25" x14ac:dyDescent="0.2">
      <c r="A6" s="144" t="s">
        <v>80</v>
      </c>
      <c r="B6" s="146" t="s">
        <v>81</v>
      </c>
      <c r="C6" s="146" t="s">
        <v>82</v>
      </c>
      <c r="D6" s="145" t="s">
        <v>83</v>
      </c>
      <c r="E6" s="144" t="s">
        <v>84</v>
      </c>
      <c r="F6" s="143" t="s">
        <v>85</v>
      </c>
      <c r="G6" s="144" t="s">
        <v>31</v>
      </c>
      <c r="H6" s="147" t="s">
        <v>32</v>
      </c>
      <c r="I6" s="147" t="s">
        <v>86</v>
      </c>
      <c r="J6" s="147" t="s">
        <v>33</v>
      </c>
      <c r="K6" s="147" t="s">
        <v>87</v>
      </c>
      <c r="L6" s="147" t="s">
        <v>88</v>
      </c>
      <c r="M6" s="147" t="s">
        <v>89</v>
      </c>
      <c r="N6" s="147" t="s">
        <v>90</v>
      </c>
      <c r="O6" s="147" t="s">
        <v>91</v>
      </c>
      <c r="P6" s="147" t="s">
        <v>92</v>
      </c>
      <c r="Q6" s="147" t="s">
        <v>93</v>
      </c>
      <c r="R6" s="147" t="s">
        <v>94</v>
      </c>
      <c r="S6" s="147" t="s">
        <v>95</v>
      </c>
      <c r="T6" s="147" t="s">
        <v>96</v>
      </c>
      <c r="U6" s="147" t="s">
        <v>97</v>
      </c>
      <c r="V6" s="147" t="s">
        <v>98</v>
      </c>
      <c r="W6" s="147" t="s">
        <v>99</v>
      </c>
      <c r="X6" s="147" t="s">
        <v>100</v>
      </c>
      <c r="Y6" s="147" t="s">
        <v>101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102</v>
      </c>
      <c r="B8" s="166" t="s">
        <v>52</v>
      </c>
      <c r="C8" s="185" t="s">
        <v>30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4"/>
      <c r="U8" s="164"/>
      <c r="V8" s="164">
        <f>SUM(V9:V12)</f>
        <v>0</v>
      </c>
      <c r="W8" s="164"/>
      <c r="X8" s="164"/>
      <c r="Y8" s="164"/>
      <c r="AG8" t="s">
        <v>103</v>
      </c>
    </row>
    <row r="9" spans="1:60" outlineLevel="1" x14ac:dyDescent="0.2">
      <c r="A9" s="178">
        <v>1</v>
      </c>
      <c r="B9" s="179" t="s">
        <v>104</v>
      </c>
      <c r="C9" s="186" t="s">
        <v>105</v>
      </c>
      <c r="D9" s="180" t="s">
        <v>106</v>
      </c>
      <c r="E9" s="181">
        <v>1</v>
      </c>
      <c r="F9" s="182"/>
      <c r="G9" s="18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107</v>
      </c>
      <c r="T9" s="159" t="s">
        <v>108</v>
      </c>
      <c r="U9" s="159">
        <v>0</v>
      </c>
      <c r="V9" s="159">
        <f>ROUND(E9*U9,2)</f>
        <v>0</v>
      </c>
      <c r="W9" s="159"/>
      <c r="X9" s="159" t="s">
        <v>109</v>
      </c>
      <c r="Y9" s="159" t="s">
        <v>110</v>
      </c>
      <c r="Z9" s="148"/>
      <c r="AA9" s="148"/>
      <c r="AB9" s="148"/>
      <c r="AC9" s="148"/>
      <c r="AD9" s="148"/>
      <c r="AE9" s="148"/>
      <c r="AF9" s="148"/>
      <c r="AG9" s="148" t="s">
        <v>111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8">
        <v>2</v>
      </c>
      <c r="B10" s="179" t="s">
        <v>112</v>
      </c>
      <c r="C10" s="186" t="s">
        <v>113</v>
      </c>
      <c r="D10" s="180" t="s">
        <v>106</v>
      </c>
      <c r="E10" s="181">
        <v>1</v>
      </c>
      <c r="F10" s="182"/>
      <c r="G10" s="183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9"/>
      <c r="S10" s="159" t="s">
        <v>107</v>
      </c>
      <c r="T10" s="159" t="s">
        <v>108</v>
      </c>
      <c r="U10" s="159">
        <v>0</v>
      </c>
      <c r="V10" s="159">
        <f>ROUND(E10*U10,2)</f>
        <v>0</v>
      </c>
      <c r="W10" s="159"/>
      <c r="X10" s="159" t="s">
        <v>109</v>
      </c>
      <c r="Y10" s="159" t="s">
        <v>110</v>
      </c>
      <c r="Z10" s="148"/>
      <c r="AA10" s="148"/>
      <c r="AB10" s="148"/>
      <c r="AC10" s="148"/>
      <c r="AD10" s="148"/>
      <c r="AE10" s="148"/>
      <c r="AF10" s="148"/>
      <c r="AG10" s="148" t="s">
        <v>114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8">
        <v>3</v>
      </c>
      <c r="B11" s="179" t="s">
        <v>115</v>
      </c>
      <c r="C11" s="186" t="s">
        <v>116</v>
      </c>
      <c r="D11" s="180" t="s">
        <v>106</v>
      </c>
      <c r="E11" s="181">
        <v>1</v>
      </c>
      <c r="F11" s="182"/>
      <c r="G11" s="183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107</v>
      </c>
      <c r="T11" s="159" t="s">
        <v>108</v>
      </c>
      <c r="U11" s="159">
        <v>0</v>
      </c>
      <c r="V11" s="159">
        <f>ROUND(E11*U11,2)</f>
        <v>0</v>
      </c>
      <c r="W11" s="159"/>
      <c r="X11" s="159" t="s">
        <v>109</v>
      </c>
      <c r="Y11" s="159" t="s">
        <v>110</v>
      </c>
      <c r="Z11" s="148"/>
      <c r="AA11" s="148"/>
      <c r="AB11" s="148"/>
      <c r="AC11" s="148"/>
      <c r="AD11" s="148"/>
      <c r="AE11" s="148"/>
      <c r="AF11" s="148"/>
      <c r="AG11" s="148" t="s">
        <v>114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8">
        <v>4</v>
      </c>
      <c r="B12" s="179" t="s">
        <v>117</v>
      </c>
      <c r="C12" s="186" t="s">
        <v>118</v>
      </c>
      <c r="D12" s="180" t="s">
        <v>106</v>
      </c>
      <c r="E12" s="181">
        <v>1</v>
      </c>
      <c r="F12" s="182"/>
      <c r="G12" s="183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107</v>
      </c>
      <c r="T12" s="159" t="s">
        <v>108</v>
      </c>
      <c r="U12" s="159">
        <v>0</v>
      </c>
      <c r="V12" s="159">
        <f>ROUND(E12*U12,2)</f>
        <v>0</v>
      </c>
      <c r="W12" s="159"/>
      <c r="X12" s="159" t="s">
        <v>109</v>
      </c>
      <c r="Y12" s="159" t="s">
        <v>110</v>
      </c>
      <c r="Z12" s="148"/>
      <c r="AA12" s="148"/>
      <c r="AB12" s="148"/>
      <c r="AC12" s="148"/>
      <c r="AD12" s="148"/>
      <c r="AE12" s="148"/>
      <c r="AF12" s="148"/>
      <c r="AG12" s="148" t="s">
        <v>114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5" t="s">
        <v>102</v>
      </c>
      <c r="B13" s="166" t="s">
        <v>53</v>
      </c>
      <c r="C13" s="185" t="s">
        <v>54</v>
      </c>
      <c r="D13" s="167"/>
      <c r="E13" s="168"/>
      <c r="F13" s="169"/>
      <c r="G13" s="170">
        <f>SUMIF(AG14:AG16,"&lt;&gt;NOR",G14:G16)</f>
        <v>0</v>
      </c>
      <c r="H13" s="164"/>
      <c r="I13" s="164">
        <f>SUM(I14:I16)</f>
        <v>0</v>
      </c>
      <c r="J13" s="164"/>
      <c r="K13" s="164">
        <f>SUM(K14:K16)</f>
        <v>0</v>
      </c>
      <c r="L13" s="164"/>
      <c r="M13" s="164">
        <f>SUM(M14:M16)</f>
        <v>0</v>
      </c>
      <c r="N13" s="163"/>
      <c r="O13" s="163">
        <f>SUM(O14:O16)</f>
        <v>0</v>
      </c>
      <c r="P13" s="163"/>
      <c r="Q13" s="163">
        <f>SUM(Q14:Q16)</f>
        <v>7.43</v>
      </c>
      <c r="R13" s="164"/>
      <c r="S13" s="164"/>
      <c r="T13" s="164"/>
      <c r="U13" s="164"/>
      <c r="V13" s="164">
        <f>SUM(V14:V16)</f>
        <v>4.6900000000000004</v>
      </c>
      <c r="W13" s="164"/>
      <c r="X13" s="164"/>
      <c r="Y13" s="164"/>
      <c r="AG13" t="s">
        <v>103</v>
      </c>
    </row>
    <row r="14" spans="1:60" outlineLevel="1" x14ac:dyDescent="0.2">
      <c r="A14" s="172">
        <v>5</v>
      </c>
      <c r="B14" s="173" t="s">
        <v>119</v>
      </c>
      <c r="C14" s="187" t="s">
        <v>120</v>
      </c>
      <c r="D14" s="174" t="s">
        <v>121</v>
      </c>
      <c r="E14" s="175">
        <v>33</v>
      </c>
      <c r="F14" s="176"/>
      <c r="G14" s="177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0</v>
      </c>
      <c r="O14" s="158">
        <f>ROUND(E14*N14,2)</f>
        <v>0</v>
      </c>
      <c r="P14" s="158">
        <v>0.22500000000000001</v>
      </c>
      <c r="Q14" s="158">
        <f>ROUND(E14*P14,2)</f>
        <v>7.43</v>
      </c>
      <c r="R14" s="159"/>
      <c r="S14" s="159" t="s">
        <v>122</v>
      </c>
      <c r="T14" s="159" t="s">
        <v>122</v>
      </c>
      <c r="U14" s="159">
        <v>0.14199999999999999</v>
      </c>
      <c r="V14" s="159">
        <f>ROUND(E14*U14,2)</f>
        <v>4.6900000000000004</v>
      </c>
      <c r="W14" s="159"/>
      <c r="X14" s="159" t="s">
        <v>109</v>
      </c>
      <c r="Y14" s="159" t="s">
        <v>110</v>
      </c>
      <c r="Z14" s="148"/>
      <c r="AA14" s="148"/>
      <c r="AB14" s="148"/>
      <c r="AC14" s="148"/>
      <c r="AD14" s="148"/>
      <c r="AE14" s="148"/>
      <c r="AF14" s="148"/>
      <c r="AG14" s="148" t="s">
        <v>111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8" t="s">
        <v>123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124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125</v>
      </c>
      <c r="D16" s="161"/>
      <c r="E16" s="162">
        <v>33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124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5" t="s">
        <v>102</v>
      </c>
      <c r="B17" s="166" t="s">
        <v>55</v>
      </c>
      <c r="C17" s="185" t="s">
        <v>56</v>
      </c>
      <c r="D17" s="167"/>
      <c r="E17" s="168"/>
      <c r="F17" s="169"/>
      <c r="G17" s="170">
        <f>SUMIF(AG18:AG21,"&lt;&gt;NOR",G18:G21)</f>
        <v>0</v>
      </c>
      <c r="H17" s="164"/>
      <c r="I17" s="164">
        <f>SUM(I18:I21)</f>
        <v>0</v>
      </c>
      <c r="J17" s="164"/>
      <c r="K17" s="164">
        <f>SUM(K18:K21)</f>
        <v>0</v>
      </c>
      <c r="L17" s="164"/>
      <c r="M17" s="164">
        <f>SUM(M18:M21)</f>
        <v>0</v>
      </c>
      <c r="N17" s="163"/>
      <c r="O17" s="163">
        <f>SUM(O18:O21)</f>
        <v>5.1099999999999994</v>
      </c>
      <c r="P17" s="163"/>
      <c r="Q17" s="163">
        <f>SUM(Q18:Q21)</f>
        <v>0</v>
      </c>
      <c r="R17" s="164"/>
      <c r="S17" s="164"/>
      <c r="T17" s="164"/>
      <c r="U17" s="164"/>
      <c r="V17" s="164">
        <f>SUM(V18:V21)</f>
        <v>16.53</v>
      </c>
      <c r="W17" s="164"/>
      <c r="X17" s="164"/>
      <c r="Y17" s="164"/>
      <c r="AG17" t="s">
        <v>103</v>
      </c>
    </row>
    <row r="18" spans="1:60" outlineLevel="1" x14ac:dyDescent="0.2">
      <c r="A18" s="178">
        <v>6</v>
      </c>
      <c r="B18" s="179" t="s">
        <v>126</v>
      </c>
      <c r="C18" s="186" t="s">
        <v>127</v>
      </c>
      <c r="D18" s="180" t="s">
        <v>121</v>
      </c>
      <c r="E18" s="181">
        <v>33</v>
      </c>
      <c r="F18" s="182"/>
      <c r="G18" s="183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8.0960000000000004E-2</v>
      </c>
      <c r="O18" s="158">
        <f>ROUND(E18*N18,2)</f>
        <v>2.67</v>
      </c>
      <c r="P18" s="158">
        <v>0</v>
      </c>
      <c r="Q18" s="158">
        <f>ROUND(E18*P18,2)</f>
        <v>0</v>
      </c>
      <c r="R18" s="159"/>
      <c r="S18" s="159" t="s">
        <v>122</v>
      </c>
      <c r="T18" s="159" t="s">
        <v>122</v>
      </c>
      <c r="U18" s="159">
        <v>2.3E-2</v>
      </c>
      <c r="V18" s="159">
        <f>ROUND(E18*U18,2)</f>
        <v>0.76</v>
      </c>
      <c r="W18" s="159"/>
      <c r="X18" s="159" t="s">
        <v>109</v>
      </c>
      <c r="Y18" s="159" t="s">
        <v>110</v>
      </c>
      <c r="Z18" s="148"/>
      <c r="AA18" s="148"/>
      <c r="AB18" s="148"/>
      <c r="AC18" s="148"/>
      <c r="AD18" s="148"/>
      <c r="AE18" s="148"/>
      <c r="AF18" s="148"/>
      <c r="AG18" s="148" t="s">
        <v>111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7</v>
      </c>
      <c r="B19" s="173" t="s">
        <v>128</v>
      </c>
      <c r="C19" s="187" t="s">
        <v>129</v>
      </c>
      <c r="D19" s="174" t="s">
        <v>121</v>
      </c>
      <c r="E19" s="175">
        <v>33</v>
      </c>
      <c r="F19" s="176"/>
      <c r="G19" s="177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7.3899999999999993E-2</v>
      </c>
      <c r="O19" s="158">
        <f>ROUND(E19*N19,2)</f>
        <v>2.44</v>
      </c>
      <c r="P19" s="158">
        <v>0</v>
      </c>
      <c r="Q19" s="158">
        <f>ROUND(E19*P19,2)</f>
        <v>0</v>
      </c>
      <c r="R19" s="159"/>
      <c r="S19" s="159" t="s">
        <v>122</v>
      </c>
      <c r="T19" s="159" t="s">
        <v>122</v>
      </c>
      <c r="U19" s="159">
        <v>0.47799999999999998</v>
      </c>
      <c r="V19" s="159">
        <f>ROUND(E19*U19,2)</f>
        <v>15.77</v>
      </c>
      <c r="W19" s="159"/>
      <c r="X19" s="159" t="s">
        <v>109</v>
      </c>
      <c r="Y19" s="159" t="s">
        <v>110</v>
      </c>
      <c r="Z19" s="148"/>
      <c r="AA19" s="148"/>
      <c r="AB19" s="148"/>
      <c r="AC19" s="148"/>
      <c r="AD19" s="148"/>
      <c r="AE19" s="148"/>
      <c r="AF19" s="148"/>
      <c r="AG19" s="148" t="s">
        <v>111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123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124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8" t="s">
        <v>125</v>
      </c>
      <c r="D21" s="161"/>
      <c r="E21" s="162">
        <v>33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124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102</v>
      </c>
      <c r="B22" s="166" t="s">
        <v>57</v>
      </c>
      <c r="C22" s="185" t="s">
        <v>58</v>
      </c>
      <c r="D22" s="167"/>
      <c r="E22" s="168"/>
      <c r="F22" s="169"/>
      <c r="G22" s="170">
        <f>SUMIF(AG23:AG38,"&lt;&gt;NOR",G23:G38)</f>
        <v>0</v>
      </c>
      <c r="H22" s="164"/>
      <c r="I22" s="164">
        <f>SUM(I23:I38)</f>
        <v>0</v>
      </c>
      <c r="J22" s="164"/>
      <c r="K22" s="164">
        <f>SUM(K23:K38)</f>
        <v>0</v>
      </c>
      <c r="L22" s="164"/>
      <c r="M22" s="164">
        <f>SUM(M23:M38)</f>
        <v>0</v>
      </c>
      <c r="N22" s="163"/>
      <c r="O22" s="163">
        <f>SUM(O23:O38)</f>
        <v>3.1900000000000004</v>
      </c>
      <c r="P22" s="163"/>
      <c r="Q22" s="163">
        <f>SUM(Q23:Q38)</f>
        <v>0</v>
      </c>
      <c r="R22" s="164"/>
      <c r="S22" s="164"/>
      <c r="T22" s="164"/>
      <c r="U22" s="164"/>
      <c r="V22" s="164">
        <f>SUM(V23:V38)</f>
        <v>91.84</v>
      </c>
      <c r="W22" s="164"/>
      <c r="X22" s="164"/>
      <c r="Y22" s="164"/>
      <c r="AG22" t="s">
        <v>103</v>
      </c>
    </row>
    <row r="23" spans="1:60" outlineLevel="1" x14ac:dyDescent="0.2">
      <c r="A23" s="172">
        <v>8</v>
      </c>
      <c r="B23" s="173" t="s">
        <v>130</v>
      </c>
      <c r="C23" s="187" t="s">
        <v>131</v>
      </c>
      <c r="D23" s="174" t="s">
        <v>121</v>
      </c>
      <c r="E23" s="175">
        <v>84.74</v>
      </c>
      <c r="F23" s="176"/>
      <c r="G23" s="177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2.9139999999999999E-2</v>
      </c>
      <c r="O23" s="158">
        <f>ROUND(E23*N23,2)</f>
        <v>2.4700000000000002</v>
      </c>
      <c r="P23" s="158">
        <v>0</v>
      </c>
      <c r="Q23" s="158">
        <f>ROUND(E23*P23,2)</f>
        <v>0</v>
      </c>
      <c r="R23" s="159"/>
      <c r="S23" s="159" t="s">
        <v>122</v>
      </c>
      <c r="T23" s="159" t="s">
        <v>122</v>
      </c>
      <c r="U23" s="159">
        <v>0.42</v>
      </c>
      <c r="V23" s="159">
        <f>ROUND(E23*U23,2)</f>
        <v>35.590000000000003</v>
      </c>
      <c r="W23" s="159"/>
      <c r="X23" s="159" t="s">
        <v>109</v>
      </c>
      <c r="Y23" s="159" t="s">
        <v>110</v>
      </c>
      <c r="Z23" s="148"/>
      <c r="AA23" s="148"/>
      <c r="AB23" s="148"/>
      <c r="AC23" s="148"/>
      <c r="AD23" s="148"/>
      <c r="AE23" s="148"/>
      <c r="AF23" s="148"/>
      <c r="AG23" s="148" t="s">
        <v>111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132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124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8" t="s">
        <v>133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124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8" t="s">
        <v>134</v>
      </c>
      <c r="D26" s="161"/>
      <c r="E26" s="162">
        <v>60.5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124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8" t="s">
        <v>135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8"/>
      <c r="AA27" s="148"/>
      <c r="AB27" s="148"/>
      <c r="AC27" s="148"/>
      <c r="AD27" s="148"/>
      <c r="AE27" s="148"/>
      <c r="AF27" s="148"/>
      <c r="AG27" s="148" t="s">
        <v>124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8" t="s">
        <v>136</v>
      </c>
      <c r="D28" s="161"/>
      <c r="E28" s="162">
        <v>1.65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124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8" t="s">
        <v>137</v>
      </c>
      <c r="D29" s="161"/>
      <c r="E29" s="162">
        <v>1.1399999999999999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124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8" t="s">
        <v>138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124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8" t="s">
        <v>139</v>
      </c>
      <c r="D31" s="161"/>
      <c r="E31" s="162">
        <v>21.45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124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8">
        <v>9</v>
      </c>
      <c r="B32" s="179" t="s">
        <v>140</v>
      </c>
      <c r="C32" s="186" t="s">
        <v>141</v>
      </c>
      <c r="D32" s="180" t="s">
        <v>121</v>
      </c>
      <c r="E32" s="181">
        <v>5.58</v>
      </c>
      <c r="F32" s="182"/>
      <c r="G32" s="183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2.1000000000000001E-4</v>
      </c>
      <c r="O32" s="158">
        <f>ROUND(E32*N32,2)</f>
        <v>0</v>
      </c>
      <c r="P32" s="158">
        <v>0</v>
      </c>
      <c r="Q32" s="158">
        <f>ROUND(E32*P32,2)</f>
        <v>0</v>
      </c>
      <c r="R32" s="159"/>
      <c r="S32" s="159" t="s">
        <v>107</v>
      </c>
      <c r="T32" s="159" t="s">
        <v>108</v>
      </c>
      <c r="U32" s="159">
        <v>7.0000000000000007E-2</v>
      </c>
      <c r="V32" s="159">
        <f>ROUND(E32*U32,2)</f>
        <v>0.39</v>
      </c>
      <c r="W32" s="159"/>
      <c r="X32" s="159" t="s">
        <v>109</v>
      </c>
      <c r="Y32" s="159" t="s">
        <v>110</v>
      </c>
      <c r="Z32" s="148"/>
      <c r="AA32" s="148"/>
      <c r="AB32" s="148"/>
      <c r="AC32" s="148"/>
      <c r="AD32" s="148"/>
      <c r="AE32" s="148"/>
      <c r="AF32" s="148"/>
      <c r="AG32" s="148" t="s">
        <v>111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142</v>
      </c>
      <c r="C33" s="187" t="s">
        <v>143</v>
      </c>
      <c r="D33" s="174" t="s">
        <v>121</v>
      </c>
      <c r="E33" s="175">
        <v>169.48</v>
      </c>
      <c r="F33" s="176"/>
      <c r="G33" s="177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2.5100000000000001E-3</v>
      </c>
      <c r="O33" s="158">
        <f>ROUND(E33*N33,2)</f>
        <v>0.43</v>
      </c>
      <c r="P33" s="158">
        <v>0</v>
      </c>
      <c r="Q33" s="158">
        <f>ROUND(E33*P33,2)</f>
        <v>0</v>
      </c>
      <c r="R33" s="159"/>
      <c r="S33" s="159" t="s">
        <v>107</v>
      </c>
      <c r="T33" s="159" t="s">
        <v>108</v>
      </c>
      <c r="U33" s="159">
        <v>0.30099999999999999</v>
      </c>
      <c r="V33" s="159">
        <f>ROUND(E33*U33,2)</f>
        <v>51.01</v>
      </c>
      <c r="W33" s="159"/>
      <c r="X33" s="159" t="s">
        <v>109</v>
      </c>
      <c r="Y33" s="159" t="s">
        <v>110</v>
      </c>
      <c r="Z33" s="148"/>
      <c r="AA33" s="148"/>
      <c r="AB33" s="148"/>
      <c r="AC33" s="148"/>
      <c r="AD33" s="148"/>
      <c r="AE33" s="148"/>
      <c r="AF33" s="148"/>
      <c r="AG33" s="148" t="s">
        <v>111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8" t="s">
        <v>144</v>
      </c>
      <c r="D34" s="161"/>
      <c r="E34" s="162"/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124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8" t="s">
        <v>145</v>
      </c>
      <c r="D35" s="161"/>
      <c r="E35" s="162">
        <v>169.48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124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11</v>
      </c>
      <c r="B36" s="173" t="s">
        <v>146</v>
      </c>
      <c r="C36" s="187" t="s">
        <v>147</v>
      </c>
      <c r="D36" s="174" t="s">
        <v>121</v>
      </c>
      <c r="E36" s="175">
        <v>5.58</v>
      </c>
      <c r="F36" s="176"/>
      <c r="G36" s="177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5.2650000000000002E-2</v>
      </c>
      <c r="O36" s="158">
        <f>ROUND(E36*N36,2)</f>
        <v>0.28999999999999998</v>
      </c>
      <c r="P36" s="158">
        <v>0</v>
      </c>
      <c r="Q36" s="158">
        <f>ROUND(E36*P36,2)</f>
        <v>0</v>
      </c>
      <c r="R36" s="159"/>
      <c r="S36" s="159" t="s">
        <v>122</v>
      </c>
      <c r="T36" s="159" t="s">
        <v>122</v>
      </c>
      <c r="U36" s="159">
        <v>0.87</v>
      </c>
      <c r="V36" s="159">
        <f>ROUND(E36*U36,2)</f>
        <v>4.8499999999999996</v>
      </c>
      <c r="W36" s="159"/>
      <c r="X36" s="159" t="s">
        <v>109</v>
      </c>
      <c r="Y36" s="159" t="s">
        <v>110</v>
      </c>
      <c r="Z36" s="148"/>
      <c r="AA36" s="148"/>
      <c r="AB36" s="148"/>
      <c r="AC36" s="148"/>
      <c r="AD36" s="148"/>
      <c r="AE36" s="148"/>
      <c r="AF36" s="148"/>
      <c r="AG36" s="148" t="s">
        <v>111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8" t="s">
        <v>148</v>
      </c>
      <c r="D37" s="161"/>
      <c r="E37" s="162">
        <v>3.3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124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8" t="s">
        <v>149</v>
      </c>
      <c r="D38" s="161"/>
      <c r="E38" s="162">
        <v>2.2799999999999998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124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102</v>
      </c>
      <c r="B39" s="166" t="s">
        <v>59</v>
      </c>
      <c r="C39" s="185" t="s">
        <v>60</v>
      </c>
      <c r="D39" s="167"/>
      <c r="E39" s="168"/>
      <c r="F39" s="169"/>
      <c r="G39" s="170">
        <f>SUMIF(AG40:AG51,"&lt;&gt;NOR",G40:G51)</f>
        <v>0</v>
      </c>
      <c r="H39" s="164"/>
      <c r="I39" s="164">
        <f>SUM(I40:I51)</f>
        <v>0</v>
      </c>
      <c r="J39" s="164"/>
      <c r="K39" s="164">
        <f>SUM(K40:K51)</f>
        <v>0</v>
      </c>
      <c r="L39" s="164"/>
      <c r="M39" s="164">
        <f>SUM(M40:M51)</f>
        <v>0</v>
      </c>
      <c r="N39" s="163"/>
      <c r="O39" s="163">
        <f>SUM(O40:O51)</f>
        <v>15.61</v>
      </c>
      <c r="P39" s="163"/>
      <c r="Q39" s="163">
        <f>SUM(Q40:Q51)</f>
        <v>0</v>
      </c>
      <c r="R39" s="164"/>
      <c r="S39" s="164"/>
      <c r="T39" s="164"/>
      <c r="U39" s="164"/>
      <c r="V39" s="164">
        <f>SUM(V40:V51)</f>
        <v>91.78</v>
      </c>
      <c r="W39" s="164"/>
      <c r="X39" s="164"/>
      <c r="Y39" s="164"/>
      <c r="AG39" t="s">
        <v>103</v>
      </c>
    </row>
    <row r="40" spans="1:60" outlineLevel="1" x14ac:dyDescent="0.2">
      <c r="A40" s="172">
        <v>12</v>
      </c>
      <c r="B40" s="173" t="s">
        <v>150</v>
      </c>
      <c r="C40" s="187" t="s">
        <v>151</v>
      </c>
      <c r="D40" s="174" t="s">
        <v>121</v>
      </c>
      <c r="E40" s="175">
        <v>163.9</v>
      </c>
      <c r="F40" s="176"/>
      <c r="G40" s="177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9.5000000000000001E-2</v>
      </c>
      <c r="O40" s="158">
        <f>ROUND(E40*N40,2)</f>
        <v>15.57</v>
      </c>
      <c r="P40" s="158">
        <v>0</v>
      </c>
      <c r="Q40" s="158">
        <f>ROUND(E40*P40,2)</f>
        <v>0</v>
      </c>
      <c r="R40" s="159"/>
      <c r="S40" s="159" t="s">
        <v>122</v>
      </c>
      <c r="T40" s="159" t="s">
        <v>122</v>
      </c>
      <c r="U40" s="159">
        <v>0.47</v>
      </c>
      <c r="V40" s="159">
        <f>ROUND(E40*U40,2)</f>
        <v>77.03</v>
      </c>
      <c r="W40" s="159"/>
      <c r="X40" s="159" t="s">
        <v>109</v>
      </c>
      <c r="Y40" s="159" t="s">
        <v>110</v>
      </c>
      <c r="Z40" s="148"/>
      <c r="AA40" s="148"/>
      <c r="AB40" s="148"/>
      <c r="AC40" s="148"/>
      <c r="AD40" s="148"/>
      <c r="AE40" s="148"/>
      <c r="AF40" s="148"/>
      <c r="AG40" s="148" t="s">
        <v>114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8" t="s">
        <v>138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124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8" t="s">
        <v>152</v>
      </c>
      <c r="D42" s="161"/>
      <c r="E42" s="162">
        <v>42.9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124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8" t="s">
        <v>133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124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8" t="s">
        <v>153</v>
      </c>
      <c r="D44" s="161"/>
      <c r="E44" s="162">
        <v>121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124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8">
        <v>13</v>
      </c>
      <c r="B45" s="179" t="s">
        <v>154</v>
      </c>
      <c r="C45" s="186" t="s">
        <v>155</v>
      </c>
      <c r="D45" s="180" t="s">
        <v>121</v>
      </c>
      <c r="E45" s="181">
        <v>163.9</v>
      </c>
      <c r="F45" s="182"/>
      <c r="G45" s="183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2.5999999999999998E-4</v>
      </c>
      <c r="O45" s="158">
        <f>ROUND(E45*N45,2)</f>
        <v>0.04</v>
      </c>
      <c r="P45" s="158">
        <v>0</v>
      </c>
      <c r="Q45" s="158">
        <f>ROUND(E45*P45,2)</f>
        <v>0</v>
      </c>
      <c r="R45" s="159"/>
      <c r="S45" s="159" t="s">
        <v>122</v>
      </c>
      <c r="T45" s="159" t="s">
        <v>122</v>
      </c>
      <c r="U45" s="159">
        <v>0.09</v>
      </c>
      <c r="V45" s="159">
        <f>ROUND(E45*U45,2)</f>
        <v>14.75</v>
      </c>
      <c r="W45" s="159"/>
      <c r="X45" s="159" t="s">
        <v>109</v>
      </c>
      <c r="Y45" s="159" t="s">
        <v>110</v>
      </c>
      <c r="Z45" s="148"/>
      <c r="AA45" s="148"/>
      <c r="AB45" s="148"/>
      <c r="AC45" s="148"/>
      <c r="AD45" s="148"/>
      <c r="AE45" s="148"/>
      <c r="AF45" s="148"/>
      <c r="AG45" s="148" t="s">
        <v>114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2">
        <v>14</v>
      </c>
      <c r="B46" s="173" t="s">
        <v>156</v>
      </c>
      <c r="C46" s="187" t="s">
        <v>157</v>
      </c>
      <c r="D46" s="174" t="s">
        <v>158</v>
      </c>
      <c r="E46" s="175">
        <v>33</v>
      </c>
      <c r="F46" s="176"/>
      <c r="G46" s="177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9"/>
      <c r="S46" s="159" t="s">
        <v>107</v>
      </c>
      <c r="T46" s="159" t="s">
        <v>108</v>
      </c>
      <c r="U46" s="159">
        <v>0</v>
      </c>
      <c r="V46" s="159">
        <f>ROUND(E46*U46,2)</f>
        <v>0</v>
      </c>
      <c r="W46" s="159"/>
      <c r="X46" s="159" t="s">
        <v>109</v>
      </c>
      <c r="Y46" s="159" t="s">
        <v>110</v>
      </c>
      <c r="Z46" s="148"/>
      <c r="AA46" s="148"/>
      <c r="AB46" s="148"/>
      <c r="AC46" s="148"/>
      <c r="AD46" s="148"/>
      <c r="AE46" s="148"/>
      <c r="AF46" s="148"/>
      <c r="AG46" s="148" t="s">
        <v>111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159</v>
      </c>
      <c r="D47" s="161"/>
      <c r="E47" s="162">
        <v>33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124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2">
        <v>15</v>
      </c>
      <c r="B48" s="173" t="s">
        <v>160</v>
      </c>
      <c r="C48" s="187" t="s">
        <v>161</v>
      </c>
      <c r="D48" s="174" t="s">
        <v>158</v>
      </c>
      <c r="E48" s="175">
        <v>33</v>
      </c>
      <c r="F48" s="176"/>
      <c r="G48" s="177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9"/>
      <c r="S48" s="159" t="s">
        <v>107</v>
      </c>
      <c r="T48" s="159" t="s">
        <v>108</v>
      </c>
      <c r="U48" s="159">
        <v>0</v>
      </c>
      <c r="V48" s="159">
        <f>ROUND(E48*U48,2)</f>
        <v>0</v>
      </c>
      <c r="W48" s="159"/>
      <c r="X48" s="159" t="s">
        <v>109</v>
      </c>
      <c r="Y48" s="159" t="s">
        <v>110</v>
      </c>
      <c r="Z48" s="148"/>
      <c r="AA48" s="148"/>
      <c r="AB48" s="148"/>
      <c r="AC48" s="148"/>
      <c r="AD48" s="148"/>
      <c r="AE48" s="148"/>
      <c r="AF48" s="148"/>
      <c r="AG48" s="148" t="s">
        <v>111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8" t="s">
        <v>159</v>
      </c>
      <c r="D49" s="161"/>
      <c r="E49" s="162">
        <v>33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8"/>
      <c r="AA49" s="148"/>
      <c r="AB49" s="148"/>
      <c r="AC49" s="148"/>
      <c r="AD49" s="148"/>
      <c r="AE49" s="148"/>
      <c r="AF49" s="148"/>
      <c r="AG49" s="148" t="s">
        <v>124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2">
        <v>16</v>
      </c>
      <c r="B50" s="173" t="s">
        <v>162</v>
      </c>
      <c r="C50" s="187" t="s">
        <v>163</v>
      </c>
      <c r="D50" s="174" t="s">
        <v>158</v>
      </c>
      <c r="E50" s="175">
        <v>66</v>
      </c>
      <c r="F50" s="176"/>
      <c r="G50" s="177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9"/>
      <c r="S50" s="159" t="s">
        <v>107</v>
      </c>
      <c r="T50" s="159" t="s">
        <v>108</v>
      </c>
      <c r="U50" s="159">
        <v>0</v>
      </c>
      <c r="V50" s="159">
        <f>ROUND(E50*U50,2)</f>
        <v>0</v>
      </c>
      <c r="W50" s="159"/>
      <c r="X50" s="159" t="s">
        <v>109</v>
      </c>
      <c r="Y50" s="159" t="s">
        <v>110</v>
      </c>
      <c r="Z50" s="148"/>
      <c r="AA50" s="148"/>
      <c r="AB50" s="148"/>
      <c r="AC50" s="148"/>
      <c r="AD50" s="148"/>
      <c r="AE50" s="148"/>
      <c r="AF50" s="148"/>
      <c r="AG50" s="148" t="s">
        <v>111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8" t="s">
        <v>164</v>
      </c>
      <c r="D51" s="161"/>
      <c r="E51" s="162">
        <v>66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124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102</v>
      </c>
      <c r="B52" s="166" t="s">
        <v>61</v>
      </c>
      <c r="C52" s="185" t="s">
        <v>62</v>
      </c>
      <c r="D52" s="167"/>
      <c r="E52" s="168"/>
      <c r="F52" s="169"/>
      <c r="G52" s="170">
        <f>SUMIF(AG53:AG53,"&lt;&gt;NOR",G53:G53)</f>
        <v>0</v>
      </c>
      <c r="H52" s="164"/>
      <c r="I52" s="164">
        <f>SUM(I53:I53)</f>
        <v>0</v>
      </c>
      <c r="J52" s="164"/>
      <c r="K52" s="164">
        <f>SUM(K53:K53)</f>
        <v>0</v>
      </c>
      <c r="L52" s="164"/>
      <c r="M52" s="164">
        <f>SUM(M53:M53)</f>
        <v>0</v>
      </c>
      <c r="N52" s="163"/>
      <c r="O52" s="163">
        <f>SUM(O53:O53)</f>
        <v>0</v>
      </c>
      <c r="P52" s="163"/>
      <c r="Q52" s="163">
        <f>SUM(Q53:Q53)</f>
        <v>0</v>
      </c>
      <c r="R52" s="164"/>
      <c r="S52" s="164"/>
      <c r="T52" s="164"/>
      <c r="U52" s="164"/>
      <c r="V52" s="164">
        <f>SUM(V53:V53)</f>
        <v>0</v>
      </c>
      <c r="W52" s="164"/>
      <c r="X52" s="164"/>
      <c r="Y52" s="164"/>
      <c r="AG52" t="s">
        <v>103</v>
      </c>
    </row>
    <row r="53" spans="1:60" outlineLevel="1" x14ac:dyDescent="0.2">
      <c r="A53" s="178">
        <v>17</v>
      </c>
      <c r="B53" s="179" t="s">
        <v>165</v>
      </c>
      <c r="C53" s="186" t="s">
        <v>166</v>
      </c>
      <c r="D53" s="180" t="s">
        <v>167</v>
      </c>
      <c r="E53" s="181">
        <v>4</v>
      </c>
      <c r="F53" s="182"/>
      <c r="G53" s="183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9"/>
      <c r="S53" s="159" t="s">
        <v>107</v>
      </c>
      <c r="T53" s="159" t="s">
        <v>108</v>
      </c>
      <c r="U53" s="159">
        <v>0</v>
      </c>
      <c r="V53" s="159">
        <f>ROUND(E53*U53,2)</f>
        <v>0</v>
      </c>
      <c r="W53" s="159"/>
      <c r="X53" s="159" t="s">
        <v>109</v>
      </c>
      <c r="Y53" s="159" t="s">
        <v>110</v>
      </c>
      <c r="Z53" s="148"/>
      <c r="AA53" s="148"/>
      <c r="AB53" s="148"/>
      <c r="AC53" s="148"/>
      <c r="AD53" s="148"/>
      <c r="AE53" s="148"/>
      <c r="AF53" s="148"/>
      <c r="AG53" s="148" t="s">
        <v>111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5" t="s">
        <v>102</v>
      </c>
      <c r="B54" s="166" t="s">
        <v>63</v>
      </c>
      <c r="C54" s="185" t="s">
        <v>64</v>
      </c>
      <c r="D54" s="167"/>
      <c r="E54" s="168"/>
      <c r="F54" s="169"/>
      <c r="G54" s="170">
        <f>SUMIF(AG55:AG77,"&lt;&gt;NOR",G55:G77)</f>
        <v>0</v>
      </c>
      <c r="H54" s="164"/>
      <c r="I54" s="164">
        <f>SUM(I55:I77)</f>
        <v>0</v>
      </c>
      <c r="J54" s="164"/>
      <c r="K54" s="164">
        <f>SUM(K55:K77)</f>
        <v>0</v>
      </c>
      <c r="L54" s="164"/>
      <c r="M54" s="164">
        <f>SUM(M55:M77)</f>
        <v>0</v>
      </c>
      <c r="N54" s="163"/>
      <c r="O54" s="163">
        <f>SUM(O55:O77)</f>
        <v>0</v>
      </c>
      <c r="P54" s="163"/>
      <c r="Q54" s="163">
        <f>SUM(Q55:Q77)</f>
        <v>45.690000000000005</v>
      </c>
      <c r="R54" s="164"/>
      <c r="S54" s="164"/>
      <c r="T54" s="164"/>
      <c r="U54" s="164"/>
      <c r="V54" s="164">
        <f>SUM(V55:V77)</f>
        <v>272.67</v>
      </c>
      <c r="W54" s="164"/>
      <c r="X54" s="164"/>
      <c r="Y54" s="164"/>
      <c r="AG54" t="s">
        <v>103</v>
      </c>
    </row>
    <row r="55" spans="1:60" ht="22.5" outlineLevel="1" x14ac:dyDescent="0.2">
      <c r="A55" s="172">
        <v>18</v>
      </c>
      <c r="B55" s="173" t="s">
        <v>168</v>
      </c>
      <c r="C55" s="187" t="s">
        <v>169</v>
      </c>
      <c r="D55" s="174" t="s">
        <v>170</v>
      </c>
      <c r="E55" s="175">
        <v>15.532</v>
      </c>
      <c r="F55" s="176"/>
      <c r="G55" s="177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0</v>
      </c>
      <c r="O55" s="158">
        <f>ROUND(E55*N55,2)</f>
        <v>0</v>
      </c>
      <c r="P55" s="158">
        <v>2.2000000000000002</v>
      </c>
      <c r="Q55" s="158">
        <f>ROUND(E55*P55,2)</f>
        <v>34.17</v>
      </c>
      <c r="R55" s="159"/>
      <c r="S55" s="159" t="s">
        <v>122</v>
      </c>
      <c r="T55" s="159" t="s">
        <v>122</v>
      </c>
      <c r="U55" s="159">
        <v>13.05</v>
      </c>
      <c r="V55" s="159">
        <f>ROUND(E55*U55,2)</f>
        <v>202.69</v>
      </c>
      <c r="W55" s="159"/>
      <c r="X55" s="159" t="s">
        <v>109</v>
      </c>
      <c r="Y55" s="159" t="s">
        <v>110</v>
      </c>
      <c r="Z55" s="148"/>
      <c r="AA55" s="148"/>
      <c r="AB55" s="148"/>
      <c r="AC55" s="148"/>
      <c r="AD55" s="148"/>
      <c r="AE55" s="148"/>
      <c r="AF55" s="148"/>
      <c r="AG55" s="148" t="s">
        <v>111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138</v>
      </c>
      <c r="D56" s="161"/>
      <c r="E56" s="162"/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124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8" t="s">
        <v>171</v>
      </c>
      <c r="D57" s="161"/>
      <c r="E57" s="162">
        <v>3.4319999999999999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124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8" t="s">
        <v>133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124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8" t="s">
        <v>172</v>
      </c>
      <c r="D59" s="161"/>
      <c r="E59" s="162">
        <v>12.1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124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19</v>
      </c>
      <c r="B60" s="173" t="s">
        <v>173</v>
      </c>
      <c r="C60" s="187" t="s">
        <v>174</v>
      </c>
      <c r="D60" s="174" t="s">
        <v>121</v>
      </c>
      <c r="E60" s="175">
        <v>5.58</v>
      </c>
      <c r="F60" s="176"/>
      <c r="G60" s="177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8">
        <v>0</v>
      </c>
      <c r="O60" s="158">
        <f>ROUND(E60*N60,2)</f>
        <v>0</v>
      </c>
      <c r="P60" s="158">
        <v>6.0999999999999999E-2</v>
      </c>
      <c r="Q60" s="158">
        <f>ROUND(E60*P60,2)</f>
        <v>0.34</v>
      </c>
      <c r="R60" s="159"/>
      <c r="S60" s="159" t="s">
        <v>122</v>
      </c>
      <c r="T60" s="159" t="s">
        <v>122</v>
      </c>
      <c r="U60" s="159">
        <v>0.67</v>
      </c>
      <c r="V60" s="159">
        <f>ROUND(E60*U60,2)</f>
        <v>3.74</v>
      </c>
      <c r="W60" s="159"/>
      <c r="X60" s="159" t="s">
        <v>109</v>
      </c>
      <c r="Y60" s="159" t="s">
        <v>110</v>
      </c>
      <c r="Z60" s="148"/>
      <c r="AA60" s="148"/>
      <c r="AB60" s="148"/>
      <c r="AC60" s="148"/>
      <c r="AD60" s="148"/>
      <c r="AE60" s="148"/>
      <c r="AF60" s="148"/>
      <c r="AG60" s="148" t="s">
        <v>111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8" t="s">
        <v>148</v>
      </c>
      <c r="D61" s="161"/>
      <c r="E61" s="162">
        <v>3.3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124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8" t="s">
        <v>149</v>
      </c>
      <c r="D62" s="161"/>
      <c r="E62" s="162">
        <v>2.2799999999999998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124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20</v>
      </c>
      <c r="B63" s="173" t="s">
        <v>175</v>
      </c>
      <c r="C63" s="187" t="s">
        <v>176</v>
      </c>
      <c r="D63" s="174" t="s">
        <v>121</v>
      </c>
      <c r="E63" s="175">
        <v>98.48</v>
      </c>
      <c r="F63" s="176"/>
      <c r="G63" s="177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8">
        <v>0</v>
      </c>
      <c r="O63" s="158">
        <f>ROUND(E63*N63,2)</f>
        <v>0</v>
      </c>
      <c r="P63" s="158">
        <v>8.8999999999999996E-2</v>
      </c>
      <c r="Q63" s="158">
        <f>ROUND(E63*P63,2)</f>
        <v>8.76</v>
      </c>
      <c r="R63" s="159"/>
      <c r="S63" s="159" t="s">
        <v>122</v>
      </c>
      <c r="T63" s="159" t="s">
        <v>122</v>
      </c>
      <c r="U63" s="159">
        <v>0.39</v>
      </c>
      <c r="V63" s="159">
        <f>ROUND(E63*U63,2)</f>
        <v>38.409999999999997</v>
      </c>
      <c r="W63" s="159"/>
      <c r="X63" s="159" t="s">
        <v>109</v>
      </c>
      <c r="Y63" s="159" t="s">
        <v>110</v>
      </c>
      <c r="Z63" s="148"/>
      <c r="AA63" s="148"/>
      <c r="AB63" s="148"/>
      <c r="AC63" s="148"/>
      <c r="AD63" s="148"/>
      <c r="AE63" s="148"/>
      <c r="AF63" s="148"/>
      <c r="AG63" s="148" t="s">
        <v>114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8" t="s">
        <v>135</v>
      </c>
      <c r="D64" s="161"/>
      <c r="E64" s="162"/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124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8" t="s">
        <v>148</v>
      </c>
      <c r="D65" s="161"/>
      <c r="E65" s="162">
        <v>3.3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124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8" t="s">
        <v>149</v>
      </c>
      <c r="D66" s="161"/>
      <c r="E66" s="162">
        <v>2.2799999999999998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124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8" t="s">
        <v>138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124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8" t="s">
        <v>152</v>
      </c>
      <c r="D68" s="161"/>
      <c r="E68" s="162">
        <v>42.9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124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8" t="s">
        <v>177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124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8" t="s">
        <v>178</v>
      </c>
      <c r="D70" s="161"/>
      <c r="E70" s="162">
        <v>50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124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21</v>
      </c>
      <c r="B71" s="173" t="s">
        <v>179</v>
      </c>
      <c r="C71" s="187" t="s">
        <v>180</v>
      </c>
      <c r="D71" s="174" t="s">
        <v>158</v>
      </c>
      <c r="E71" s="175">
        <v>33</v>
      </c>
      <c r="F71" s="176"/>
      <c r="G71" s="177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0</v>
      </c>
      <c r="O71" s="158">
        <f>ROUND(E71*N71,2)</f>
        <v>0</v>
      </c>
      <c r="P71" s="158">
        <v>0</v>
      </c>
      <c r="Q71" s="158">
        <f>ROUND(E71*P71,2)</f>
        <v>0</v>
      </c>
      <c r="R71" s="159"/>
      <c r="S71" s="159" t="s">
        <v>107</v>
      </c>
      <c r="T71" s="159" t="s">
        <v>108</v>
      </c>
      <c r="U71" s="159">
        <v>0</v>
      </c>
      <c r="V71" s="159">
        <f>ROUND(E71*U71,2)</f>
        <v>0</v>
      </c>
      <c r="W71" s="159"/>
      <c r="X71" s="159" t="s">
        <v>109</v>
      </c>
      <c r="Y71" s="159" t="s">
        <v>110</v>
      </c>
      <c r="Z71" s="148"/>
      <c r="AA71" s="148"/>
      <c r="AB71" s="148"/>
      <c r="AC71" s="148"/>
      <c r="AD71" s="148"/>
      <c r="AE71" s="148"/>
      <c r="AF71" s="148"/>
      <c r="AG71" s="148" t="s">
        <v>111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8" t="s">
        <v>159</v>
      </c>
      <c r="D72" s="161"/>
      <c r="E72" s="162">
        <v>33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124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2">
        <v>22</v>
      </c>
      <c r="B73" s="173" t="s">
        <v>181</v>
      </c>
      <c r="C73" s="187" t="s">
        <v>182</v>
      </c>
      <c r="D73" s="174" t="s">
        <v>158</v>
      </c>
      <c r="E73" s="175">
        <v>6.6</v>
      </c>
      <c r="F73" s="176"/>
      <c r="G73" s="177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9"/>
      <c r="S73" s="159" t="s">
        <v>107</v>
      </c>
      <c r="T73" s="159" t="s">
        <v>108</v>
      </c>
      <c r="U73" s="159">
        <v>0</v>
      </c>
      <c r="V73" s="159">
        <f>ROUND(E73*U73,2)</f>
        <v>0</v>
      </c>
      <c r="W73" s="159"/>
      <c r="X73" s="159" t="s">
        <v>109</v>
      </c>
      <c r="Y73" s="159" t="s">
        <v>110</v>
      </c>
      <c r="Z73" s="148"/>
      <c r="AA73" s="148"/>
      <c r="AB73" s="148"/>
      <c r="AC73" s="148"/>
      <c r="AD73" s="148"/>
      <c r="AE73" s="148"/>
      <c r="AF73" s="148"/>
      <c r="AG73" s="148" t="s">
        <v>111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8" t="s">
        <v>183</v>
      </c>
      <c r="D74" s="161"/>
      <c r="E74" s="162">
        <v>6.6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124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2">
        <v>23</v>
      </c>
      <c r="B75" s="173" t="s">
        <v>184</v>
      </c>
      <c r="C75" s="187" t="s">
        <v>185</v>
      </c>
      <c r="D75" s="174" t="s">
        <v>121</v>
      </c>
      <c r="E75" s="175">
        <v>121</v>
      </c>
      <c r="F75" s="176"/>
      <c r="G75" s="177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0.02</v>
      </c>
      <c r="Q75" s="158">
        <f>ROUND(E75*P75,2)</f>
        <v>2.42</v>
      </c>
      <c r="R75" s="159"/>
      <c r="S75" s="159" t="s">
        <v>122</v>
      </c>
      <c r="T75" s="159" t="s">
        <v>122</v>
      </c>
      <c r="U75" s="159">
        <v>0.23</v>
      </c>
      <c r="V75" s="159">
        <f>ROUND(E75*U75,2)</f>
        <v>27.83</v>
      </c>
      <c r="W75" s="159"/>
      <c r="X75" s="159" t="s">
        <v>109</v>
      </c>
      <c r="Y75" s="159" t="s">
        <v>110</v>
      </c>
      <c r="Z75" s="148"/>
      <c r="AA75" s="148"/>
      <c r="AB75" s="148"/>
      <c r="AC75" s="148"/>
      <c r="AD75" s="148"/>
      <c r="AE75" s="148"/>
      <c r="AF75" s="148"/>
      <c r="AG75" s="148" t="s">
        <v>111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8" t="s">
        <v>133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124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8" t="s">
        <v>153</v>
      </c>
      <c r="D77" s="161"/>
      <c r="E77" s="162">
        <v>121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124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5" t="s">
        <v>102</v>
      </c>
      <c r="B78" s="166" t="s">
        <v>65</v>
      </c>
      <c r="C78" s="185" t="s">
        <v>66</v>
      </c>
      <c r="D78" s="167"/>
      <c r="E78" s="168"/>
      <c r="F78" s="169"/>
      <c r="G78" s="170">
        <f>SUMIF(AG79:AG79,"&lt;&gt;NOR",G79:G79)</f>
        <v>0</v>
      </c>
      <c r="H78" s="164"/>
      <c r="I78" s="164">
        <f>SUM(I79:I79)</f>
        <v>0</v>
      </c>
      <c r="J78" s="164"/>
      <c r="K78" s="164">
        <f>SUM(K79:K79)</f>
        <v>0</v>
      </c>
      <c r="L78" s="164"/>
      <c r="M78" s="164">
        <f>SUM(M79:M79)</f>
        <v>0</v>
      </c>
      <c r="N78" s="163"/>
      <c r="O78" s="163">
        <f>SUM(O79:O79)</f>
        <v>0</v>
      </c>
      <c r="P78" s="163"/>
      <c r="Q78" s="163">
        <f>SUM(Q79:Q79)</f>
        <v>0</v>
      </c>
      <c r="R78" s="164"/>
      <c r="S78" s="164"/>
      <c r="T78" s="164"/>
      <c r="U78" s="164"/>
      <c r="V78" s="164">
        <f>SUM(V79:V79)</f>
        <v>50.22</v>
      </c>
      <c r="W78" s="164"/>
      <c r="X78" s="164"/>
      <c r="Y78" s="164"/>
      <c r="AG78" t="s">
        <v>103</v>
      </c>
    </row>
    <row r="79" spans="1:60" ht="22.5" outlineLevel="1" x14ac:dyDescent="0.2">
      <c r="A79" s="178">
        <v>24</v>
      </c>
      <c r="B79" s="179" t="s">
        <v>186</v>
      </c>
      <c r="C79" s="186" t="s">
        <v>187</v>
      </c>
      <c r="D79" s="180" t="s">
        <v>188</v>
      </c>
      <c r="E79" s="181">
        <v>23.913170000000001</v>
      </c>
      <c r="F79" s="182"/>
      <c r="G79" s="183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9"/>
      <c r="S79" s="159" t="s">
        <v>122</v>
      </c>
      <c r="T79" s="159" t="s">
        <v>122</v>
      </c>
      <c r="U79" s="159">
        <v>2.1</v>
      </c>
      <c r="V79" s="159">
        <f>ROUND(E79*U79,2)</f>
        <v>50.22</v>
      </c>
      <c r="W79" s="159"/>
      <c r="X79" s="159" t="s">
        <v>189</v>
      </c>
      <c r="Y79" s="159" t="s">
        <v>110</v>
      </c>
      <c r="Z79" s="148"/>
      <c r="AA79" s="148"/>
      <c r="AB79" s="148"/>
      <c r="AC79" s="148"/>
      <c r="AD79" s="148"/>
      <c r="AE79" s="148"/>
      <c r="AF79" s="148"/>
      <c r="AG79" s="148" t="s">
        <v>190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102</v>
      </c>
      <c r="B80" s="166" t="s">
        <v>67</v>
      </c>
      <c r="C80" s="185" t="s">
        <v>68</v>
      </c>
      <c r="D80" s="167"/>
      <c r="E80" s="168"/>
      <c r="F80" s="169"/>
      <c r="G80" s="170">
        <f>SUMIF(AG81:AG98,"&lt;&gt;NOR",G81:G98)</f>
        <v>0</v>
      </c>
      <c r="H80" s="164"/>
      <c r="I80" s="164">
        <f>SUM(I81:I98)</f>
        <v>0</v>
      </c>
      <c r="J80" s="164"/>
      <c r="K80" s="164">
        <f>SUM(K81:K98)</f>
        <v>0</v>
      </c>
      <c r="L80" s="164"/>
      <c r="M80" s="164">
        <f>SUM(M81:M98)</f>
        <v>0</v>
      </c>
      <c r="N80" s="163"/>
      <c r="O80" s="163">
        <f>SUM(O81:O98)</f>
        <v>0.94000000000000006</v>
      </c>
      <c r="P80" s="163"/>
      <c r="Q80" s="163">
        <f>SUM(Q81:Q98)</f>
        <v>0</v>
      </c>
      <c r="R80" s="164"/>
      <c r="S80" s="164"/>
      <c r="T80" s="164"/>
      <c r="U80" s="164"/>
      <c r="V80" s="164">
        <f>SUM(V81:V98)</f>
        <v>87.03</v>
      </c>
      <c r="W80" s="164"/>
      <c r="X80" s="164"/>
      <c r="Y80" s="164"/>
      <c r="AG80" t="s">
        <v>103</v>
      </c>
    </row>
    <row r="81" spans="1:60" outlineLevel="1" x14ac:dyDescent="0.2">
      <c r="A81" s="178">
        <v>25</v>
      </c>
      <c r="B81" s="179" t="s">
        <v>191</v>
      </c>
      <c r="C81" s="186" t="s">
        <v>192</v>
      </c>
      <c r="D81" s="180" t="s">
        <v>121</v>
      </c>
      <c r="E81" s="181">
        <v>219.48</v>
      </c>
      <c r="F81" s="182"/>
      <c r="G81" s="183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9"/>
      <c r="S81" s="159" t="s">
        <v>122</v>
      </c>
      <c r="T81" s="159" t="s">
        <v>122</v>
      </c>
      <c r="U81" s="159">
        <v>9.5000000000000001E-2</v>
      </c>
      <c r="V81" s="159">
        <f>ROUND(E81*U81,2)</f>
        <v>20.85</v>
      </c>
      <c r="W81" s="159"/>
      <c r="X81" s="159" t="s">
        <v>109</v>
      </c>
      <c r="Y81" s="159" t="s">
        <v>110</v>
      </c>
      <c r="Z81" s="148"/>
      <c r="AA81" s="148"/>
      <c r="AB81" s="148"/>
      <c r="AC81" s="148"/>
      <c r="AD81" s="148"/>
      <c r="AE81" s="148"/>
      <c r="AF81" s="148"/>
      <c r="AG81" s="148" t="s">
        <v>193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2">
        <v>26</v>
      </c>
      <c r="B82" s="173" t="s">
        <v>194</v>
      </c>
      <c r="C82" s="187" t="s">
        <v>195</v>
      </c>
      <c r="D82" s="174" t="s">
        <v>121</v>
      </c>
      <c r="E82" s="175">
        <v>219.48</v>
      </c>
      <c r="F82" s="176"/>
      <c r="G82" s="177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8">
        <v>4.1999999999999997E-3</v>
      </c>
      <c r="O82" s="158">
        <f>ROUND(E82*N82,2)</f>
        <v>0.92</v>
      </c>
      <c r="P82" s="158">
        <v>0</v>
      </c>
      <c r="Q82" s="158">
        <f>ROUND(E82*P82,2)</f>
        <v>0</v>
      </c>
      <c r="R82" s="159"/>
      <c r="S82" s="159" t="s">
        <v>122</v>
      </c>
      <c r="T82" s="159" t="s">
        <v>122</v>
      </c>
      <c r="U82" s="159">
        <v>0.26</v>
      </c>
      <c r="V82" s="159">
        <f>ROUND(E82*U82,2)</f>
        <v>57.06</v>
      </c>
      <c r="W82" s="159"/>
      <c r="X82" s="159" t="s">
        <v>109</v>
      </c>
      <c r="Y82" s="159" t="s">
        <v>110</v>
      </c>
      <c r="Z82" s="148"/>
      <c r="AA82" s="148"/>
      <c r="AB82" s="148"/>
      <c r="AC82" s="148"/>
      <c r="AD82" s="148"/>
      <c r="AE82" s="148"/>
      <c r="AF82" s="148"/>
      <c r="AG82" s="148" t="s">
        <v>193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8" t="s">
        <v>138</v>
      </c>
      <c r="D83" s="161"/>
      <c r="E83" s="162"/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8"/>
      <c r="AA83" s="148"/>
      <c r="AB83" s="148"/>
      <c r="AC83" s="148"/>
      <c r="AD83" s="148"/>
      <c r="AE83" s="148"/>
      <c r="AF83" s="148"/>
      <c r="AG83" s="148" t="s">
        <v>124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8" t="s">
        <v>152</v>
      </c>
      <c r="D84" s="161"/>
      <c r="E84" s="162">
        <v>42.9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124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8" t="s">
        <v>133</v>
      </c>
      <c r="D85" s="161"/>
      <c r="E85" s="162"/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124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8" t="s">
        <v>153</v>
      </c>
      <c r="D86" s="161"/>
      <c r="E86" s="162">
        <v>121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8"/>
      <c r="AA86" s="148"/>
      <c r="AB86" s="148"/>
      <c r="AC86" s="148"/>
      <c r="AD86" s="148"/>
      <c r="AE86" s="148"/>
      <c r="AF86" s="148"/>
      <c r="AG86" s="148" t="s">
        <v>124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8" t="s">
        <v>135</v>
      </c>
      <c r="D87" s="161"/>
      <c r="E87" s="162"/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124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8" t="s">
        <v>148</v>
      </c>
      <c r="D88" s="161"/>
      <c r="E88" s="162">
        <v>3.3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124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8" t="s">
        <v>149</v>
      </c>
      <c r="D89" s="161"/>
      <c r="E89" s="162">
        <v>2.2799999999999998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124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8" t="s">
        <v>177</v>
      </c>
      <c r="D90" s="161"/>
      <c r="E90" s="162"/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124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8" t="s">
        <v>178</v>
      </c>
      <c r="D91" s="161"/>
      <c r="E91" s="162">
        <v>50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124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27</v>
      </c>
      <c r="B92" s="173" t="s">
        <v>196</v>
      </c>
      <c r="C92" s="187" t="s">
        <v>197</v>
      </c>
      <c r="D92" s="174" t="s">
        <v>158</v>
      </c>
      <c r="E92" s="175">
        <v>78</v>
      </c>
      <c r="F92" s="176"/>
      <c r="G92" s="177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8">
        <v>3.2000000000000003E-4</v>
      </c>
      <c r="O92" s="158">
        <f>ROUND(E92*N92,2)</f>
        <v>0.02</v>
      </c>
      <c r="P92" s="158">
        <v>0</v>
      </c>
      <c r="Q92" s="158">
        <f>ROUND(E92*P92,2)</f>
        <v>0</v>
      </c>
      <c r="R92" s="159"/>
      <c r="S92" s="159" t="s">
        <v>122</v>
      </c>
      <c r="T92" s="159" t="s">
        <v>122</v>
      </c>
      <c r="U92" s="159">
        <v>0.11</v>
      </c>
      <c r="V92" s="159">
        <f>ROUND(E92*U92,2)</f>
        <v>8.58</v>
      </c>
      <c r="W92" s="159"/>
      <c r="X92" s="159" t="s">
        <v>109</v>
      </c>
      <c r="Y92" s="159" t="s">
        <v>110</v>
      </c>
      <c r="Z92" s="148"/>
      <c r="AA92" s="148"/>
      <c r="AB92" s="148"/>
      <c r="AC92" s="148"/>
      <c r="AD92" s="148"/>
      <c r="AE92" s="148"/>
      <c r="AF92" s="148"/>
      <c r="AG92" s="148" t="s">
        <v>193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8" t="s">
        <v>138</v>
      </c>
      <c r="D93" s="161"/>
      <c r="E93" s="162"/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124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8" t="s">
        <v>198</v>
      </c>
      <c r="D94" s="161"/>
      <c r="E94" s="162">
        <v>66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124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8" t="s">
        <v>199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124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8" t="s">
        <v>200</v>
      </c>
      <c r="D96" s="161"/>
      <c r="E96" s="162">
        <v>12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124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28</v>
      </c>
      <c r="B97" s="173" t="s">
        <v>201</v>
      </c>
      <c r="C97" s="187" t="s">
        <v>202</v>
      </c>
      <c r="D97" s="174" t="s">
        <v>167</v>
      </c>
      <c r="E97" s="175">
        <v>8</v>
      </c>
      <c r="F97" s="176"/>
      <c r="G97" s="177">
        <f>ROUND(E97*F97,2)</f>
        <v>0</v>
      </c>
      <c r="H97" s="160"/>
      <c r="I97" s="159">
        <f>ROUND(E97*H97,2)</f>
        <v>0</v>
      </c>
      <c r="J97" s="160"/>
      <c r="K97" s="159">
        <f>ROUND(E97*J97,2)</f>
        <v>0</v>
      </c>
      <c r="L97" s="159">
        <v>21</v>
      </c>
      <c r="M97" s="159">
        <f>G97*(1+L97/100)</f>
        <v>0</v>
      </c>
      <c r="N97" s="158">
        <v>4.2999999999999999E-4</v>
      </c>
      <c r="O97" s="158">
        <f>ROUND(E97*N97,2)</f>
        <v>0</v>
      </c>
      <c r="P97" s="158">
        <v>0</v>
      </c>
      <c r="Q97" s="158">
        <f>ROUND(E97*P97,2)</f>
        <v>0</v>
      </c>
      <c r="R97" s="159"/>
      <c r="S97" s="159" t="s">
        <v>122</v>
      </c>
      <c r="T97" s="159" t="s">
        <v>122</v>
      </c>
      <c r="U97" s="159">
        <v>6.7000000000000004E-2</v>
      </c>
      <c r="V97" s="159">
        <f>ROUND(E97*U97,2)</f>
        <v>0.54</v>
      </c>
      <c r="W97" s="159"/>
      <c r="X97" s="159" t="s">
        <v>109</v>
      </c>
      <c r="Y97" s="159" t="s">
        <v>110</v>
      </c>
      <c r="Z97" s="148"/>
      <c r="AA97" s="148"/>
      <c r="AB97" s="148"/>
      <c r="AC97" s="148"/>
      <c r="AD97" s="148"/>
      <c r="AE97" s="148"/>
      <c r="AF97" s="148"/>
      <c r="AG97" s="148" t="s">
        <v>193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>
        <v>29</v>
      </c>
      <c r="B98" s="156" t="s">
        <v>203</v>
      </c>
      <c r="C98" s="189" t="s">
        <v>204</v>
      </c>
      <c r="D98" s="157" t="s">
        <v>0</v>
      </c>
      <c r="E98" s="184"/>
      <c r="F98" s="160"/>
      <c r="G98" s="159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9"/>
      <c r="S98" s="159" t="s">
        <v>122</v>
      </c>
      <c r="T98" s="159" t="s">
        <v>122</v>
      </c>
      <c r="U98" s="159">
        <v>0</v>
      </c>
      <c r="V98" s="159">
        <f>ROUND(E98*U98,2)</f>
        <v>0</v>
      </c>
      <c r="W98" s="159"/>
      <c r="X98" s="159" t="s">
        <v>189</v>
      </c>
      <c r="Y98" s="159" t="s">
        <v>110</v>
      </c>
      <c r="Z98" s="148"/>
      <c r="AA98" s="148"/>
      <c r="AB98" s="148"/>
      <c r="AC98" s="148"/>
      <c r="AD98" s="148"/>
      <c r="AE98" s="148"/>
      <c r="AF98" s="148"/>
      <c r="AG98" s="148" t="s">
        <v>190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102</v>
      </c>
      <c r="B99" s="166" t="s">
        <v>69</v>
      </c>
      <c r="C99" s="185" t="s">
        <v>70</v>
      </c>
      <c r="D99" s="167"/>
      <c r="E99" s="168"/>
      <c r="F99" s="169"/>
      <c r="G99" s="170">
        <f>SUMIF(AG100:AG115,"&lt;&gt;NOR",G100:G115)</f>
        <v>0</v>
      </c>
      <c r="H99" s="164"/>
      <c r="I99" s="164">
        <f>SUM(I100:I115)</f>
        <v>0</v>
      </c>
      <c r="J99" s="164"/>
      <c r="K99" s="164">
        <f>SUM(K100:K115)</f>
        <v>0</v>
      </c>
      <c r="L99" s="164"/>
      <c r="M99" s="164">
        <f>SUM(M100:M115)</f>
        <v>0</v>
      </c>
      <c r="N99" s="163"/>
      <c r="O99" s="163">
        <f>SUM(O100:O115)</f>
        <v>1.1499999999999999</v>
      </c>
      <c r="P99" s="163"/>
      <c r="Q99" s="163">
        <f>SUM(Q100:Q115)</f>
        <v>0</v>
      </c>
      <c r="R99" s="164"/>
      <c r="S99" s="164"/>
      <c r="T99" s="164"/>
      <c r="U99" s="164"/>
      <c r="V99" s="164">
        <f>SUM(V100:V115)</f>
        <v>255.8</v>
      </c>
      <c r="W99" s="164"/>
      <c r="X99" s="164"/>
      <c r="Y99" s="164"/>
      <c r="AG99" t="s">
        <v>103</v>
      </c>
    </row>
    <row r="100" spans="1:60" outlineLevel="1" x14ac:dyDescent="0.2">
      <c r="A100" s="178">
        <v>30</v>
      </c>
      <c r="B100" s="179" t="s">
        <v>205</v>
      </c>
      <c r="C100" s="186" t="s">
        <v>206</v>
      </c>
      <c r="D100" s="180" t="s">
        <v>121</v>
      </c>
      <c r="E100" s="181">
        <v>121</v>
      </c>
      <c r="F100" s="182"/>
      <c r="G100" s="183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8">
        <v>2.1000000000000001E-4</v>
      </c>
      <c r="O100" s="158">
        <f>ROUND(E100*N100,2)</f>
        <v>0.03</v>
      </c>
      <c r="P100" s="158">
        <v>0</v>
      </c>
      <c r="Q100" s="158">
        <f>ROUND(E100*P100,2)</f>
        <v>0</v>
      </c>
      <c r="R100" s="159"/>
      <c r="S100" s="159" t="s">
        <v>122</v>
      </c>
      <c r="T100" s="159" t="s">
        <v>122</v>
      </c>
      <c r="U100" s="159">
        <v>0.05</v>
      </c>
      <c r="V100" s="159">
        <f>ROUND(E100*U100,2)</f>
        <v>6.05</v>
      </c>
      <c r="W100" s="159"/>
      <c r="X100" s="159" t="s">
        <v>109</v>
      </c>
      <c r="Y100" s="159" t="s">
        <v>110</v>
      </c>
      <c r="Z100" s="148"/>
      <c r="AA100" s="148"/>
      <c r="AB100" s="148"/>
      <c r="AC100" s="148"/>
      <c r="AD100" s="148"/>
      <c r="AE100" s="148"/>
      <c r="AF100" s="148"/>
      <c r="AG100" s="148" t="s">
        <v>193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72">
        <v>31</v>
      </c>
      <c r="B101" s="173" t="s">
        <v>207</v>
      </c>
      <c r="C101" s="187" t="s">
        <v>208</v>
      </c>
      <c r="D101" s="174" t="s">
        <v>121</v>
      </c>
      <c r="E101" s="175">
        <v>121</v>
      </c>
      <c r="F101" s="176"/>
      <c r="G101" s="177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21</v>
      </c>
      <c r="M101" s="159">
        <f>G101*(1+L101/100)</f>
        <v>0</v>
      </c>
      <c r="N101" s="158">
        <v>5.6699999999999997E-3</v>
      </c>
      <c r="O101" s="158">
        <f>ROUND(E101*N101,2)</f>
        <v>0.69</v>
      </c>
      <c r="P101" s="158">
        <v>0</v>
      </c>
      <c r="Q101" s="158">
        <f>ROUND(E101*P101,2)</f>
        <v>0</v>
      </c>
      <c r="R101" s="159"/>
      <c r="S101" s="159" t="s">
        <v>122</v>
      </c>
      <c r="T101" s="159" t="s">
        <v>122</v>
      </c>
      <c r="U101" s="159">
        <v>1.1200000000000001</v>
      </c>
      <c r="V101" s="159">
        <f>ROUND(E101*U101,2)</f>
        <v>135.52000000000001</v>
      </c>
      <c r="W101" s="159"/>
      <c r="X101" s="159" t="s">
        <v>109</v>
      </c>
      <c r="Y101" s="159" t="s">
        <v>110</v>
      </c>
      <c r="Z101" s="148"/>
      <c r="AA101" s="148"/>
      <c r="AB101" s="148"/>
      <c r="AC101" s="148"/>
      <c r="AD101" s="148"/>
      <c r="AE101" s="148"/>
      <c r="AF101" s="148"/>
      <c r="AG101" s="148" t="s">
        <v>193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8" t="s">
        <v>133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124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8" t="s">
        <v>153</v>
      </c>
      <c r="D103" s="161"/>
      <c r="E103" s="162">
        <v>121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124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8">
        <v>32</v>
      </c>
      <c r="B104" s="179" t="s">
        <v>209</v>
      </c>
      <c r="C104" s="186" t="s">
        <v>210</v>
      </c>
      <c r="D104" s="180" t="s">
        <v>121</v>
      </c>
      <c r="E104" s="181">
        <v>98.48</v>
      </c>
      <c r="F104" s="182"/>
      <c r="G104" s="183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8">
        <v>2.1000000000000001E-4</v>
      </c>
      <c r="O104" s="158">
        <f>ROUND(E104*N104,2)</f>
        <v>0.02</v>
      </c>
      <c r="P104" s="158">
        <v>0</v>
      </c>
      <c r="Q104" s="158">
        <f>ROUND(E104*P104,2)</f>
        <v>0</v>
      </c>
      <c r="R104" s="159"/>
      <c r="S104" s="159" t="s">
        <v>122</v>
      </c>
      <c r="T104" s="159" t="s">
        <v>122</v>
      </c>
      <c r="U104" s="159">
        <v>0.05</v>
      </c>
      <c r="V104" s="159">
        <f>ROUND(E104*U104,2)</f>
        <v>4.92</v>
      </c>
      <c r="W104" s="159"/>
      <c r="X104" s="159" t="s">
        <v>109</v>
      </c>
      <c r="Y104" s="159" t="s">
        <v>110</v>
      </c>
      <c r="Z104" s="148"/>
      <c r="AA104" s="148"/>
      <c r="AB104" s="148"/>
      <c r="AC104" s="148"/>
      <c r="AD104" s="148"/>
      <c r="AE104" s="148"/>
      <c r="AF104" s="148"/>
      <c r="AG104" s="148" t="s">
        <v>114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72">
        <v>33</v>
      </c>
      <c r="B105" s="173" t="s">
        <v>211</v>
      </c>
      <c r="C105" s="187" t="s">
        <v>212</v>
      </c>
      <c r="D105" s="174" t="s">
        <v>121</v>
      </c>
      <c r="E105" s="175">
        <v>98.48</v>
      </c>
      <c r="F105" s="176"/>
      <c r="G105" s="177">
        <f>ROUND(E105*F105,2)</f>
        <v>0</v>
      </c>
      <c r="H105" s="160"/>
      <c r="I105" s="159">
        <f>ROUND(E105*H105,2)</f>
        <v>0</v>
      </c>
      <c r="J105" s="160"/>
      <c r="K105" s="159">
        <f>ROUND(E105*J105,2)</f>
        <v>0</v>
      </c>
      <c r="L105" s="159">
        <v>21</v>
      </c>
      <c r="M105" s="159">
        <f>G105*(1+L105/100)</f>
        <v>0</v>
      </c>
      <c r="N105" s="158">
        <v>4.1999999999999997E-3</v>
      </c>
      <c r="O105" s="158">
        <f>ROUND(E105*N105,2)</f>
        <v>0.41</v>
      </c>
      <c r="P105" s="158">
        <v>0</v>
      </c>
      <c r="Q105" s="158">
        <f>ROUND(E105*P105,2)</f>
        <v>0</v>
      </c>
      <c r="R105" s="159"/>
      <c r="S105" s="159" t="s">
        <v>122</v>
      </c>
      <c r="T105" s="159" t="s">
        <v>122</v>
      </c>
      <c r="U105" s="159">
        <v>1.1100000000000001</v>
      </c>
      <c r="V105" s="159">
        <f>ROUND(E105*U105,2)</f>
        <v>109.31</v>
      </c>
      <c r="W105" s="159"/>
      <c r="X105" s="159" t="s">
        <v>109</v>
      </c>
      <c r="Y105" s="159" t="s">
        <v>110</v>
      </c>
      <c r="Z105" s="148"/>
      <c r="AA105" s="148"/>
      <c r="AB105" s="148"/>
      <c r="AC105" s="148"/>
      <c r="AD105" s="148"/>
      <c r="AE105" s="148"/>
      <c r="AF105" s="148"/>
      <c r="AG105" s="148" t="s">
        <v>193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8" t="s">
        <v>135</v>
      </c>
      <c r="D106" s="161"/>
      <c r="E106" s="162"/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124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8" t="s">
        <v>148</v>
      </c>
      <c r="D107" s="161"/>
      <c r="E107" s="162">
        <v>3.3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124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8" t="s">
        <v>149</v>
      </c>
      <c r="D108" s="161"/>
      <c r="E108" s="162">
        <v>2.2799999999999998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124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8" t="s">
        <v>138</v>
      </c>
      <c r="D109" s="161"/>
      <c r="E109" s="162"/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124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8" t="s">
        <v>152</v>
      </c>
      <c r="D110" s="161"/>
      <c r="E110" s="162">
        <v>42.9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124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8" t="s">
        <v>177</v>
      </c>
      <c r="D111" s="161"/>
      <c r="E111" s="162"/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124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8" t="s">
        <v>178</v>
      </c>
      <c r="D112" s="161"/>
      <c r="E112" s="162">
        <v>50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124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34</v>
      </c>
      <c r="B113" s="173" t="s">
        <v>213</v>
      </c>
      <c r="C113" s="187" t="s">
        <v>214</v>
      </c>
      <c r="D113" s="174" t="s">
        <v>121</v>
      </c>
      <c r="E113" s="175">
        <v>241.428</v>
      </c>
      <c r="F113" s="176"/>
      <c r="G113" s="177">
        <f>ROUND(E113*F113,2)</f>
        <v>0</v>
      </c>
      <c r="H113" s="160"/>
      <c r="I113" s="159">
        <f>ROUND(E113*H113,2)</f>
        <v>0</v>
      </c>
      <c r="J113" s="160"/>
      <c r="K113" s="159">
        <f>ROUND(E113*J113,2)</f>
        <v>0</v>
      </c>
      <c r="L113" s="159">
        <v>21</v>
      </c>
      <c r="M113" s="159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9"/>
      <c r="S113" s="159" t="s">
        <v>107</v>
      </c>
      <c r="T113" s="159" t="s">
        <v>108</v>
      </c>
      <c r="U113" s="159">
        <v>0</v>
      </c>
      <c r="V113" s="159">
        <f>ROUND(E113*U113,2)</f>
        <v>0</v>
      </c>
      <c r="W113" s="159"/>
      <c r="X113" s="159" t="s">
        <v>109</v>
      </c>
      <c r="Y113" s="159" t="s">
        <v>110</v>
      </c>
      <c r="Z113" s="148"/>
      <c r="AA113" s="148"/>
      <c r="AB113" s="148"/>
      <c r="AC113" s="148"/>
      <c r="AD113" s="148"/>
      <c r="AE113" s="148"/>
      <c r="AF113" s="148"/>
      <c r="AG113" s="148" t="s">
        <v>114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8" t="s">
        <v>215</v>
      </c>
      <c r="D114" s="161"/>
      <c r="E114" s="162">
        <v>241.428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124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>
        <v>35</v>
      </c>
      <c r="B115" s="156" t="s">
        <v>216</v>
      </c>
      <c r="C115" s="189" t="s">
        <v>217</v>
      </c>
      <c r="D115" s="157" t="s">
        <v>0</v>
      </c>
      <c r="E115" s="184"/>
      <c r="F115" s="160"/>
      <c r="G115" s="159">
        <f>ROUND(E115*F115,2)</f>
        <v>0</v>
      </c>
      <c r="H115" s="160"/>
      <c r="I115" s="159">
        <f>ROUND(E115*H115,2)</f>
        <v>0</v>
      </c>
      <c r="J115" s="160"/>
      <c r="K115" s="159">
        <f>ROUND(E115*J115,2)</f>
        <v>0</v>
      </c>
      <c r="L115" s="159">
        <v>21</v>
      </c>
      <c r="M115" s="159">
        <f>G115*(1+L115/100)</f>
        <v>0</v>
      </c>
      <c r="N115" s="158">
        <v>0</v>
      </c>
      <c r="O115" s="158">
        <f>ROUND(E115*N115,2)</f>
        <v>0</v>
      </c>
      <c r="P115" s="158">
        <v>0</v>
      </c>
      <c r="Q115" s="158">
        <f>ROUND(E115*P115,2)</f>
        <v>0</v>
      </c>
      <c r="R115" s="159"/>
      <c r="S115" s="159" t="s">
        <v>122</v>
      </c>
      <c r="T115" s="159" t="s">
        <v>122</v>
      </c>
      <c r="U115" s="159">
        <v>0</v>
      </c>
      <c r="V115" s="159">
        <f>ROUND(E115*U115,2)</f>
        <v>0</v>
      </c>
      <c r="W115" s="159"/>
      <c r="X115" s="159" t="s">
        <v>189</v>
      </c>
      <c r="Y115" s="159" t="s">
        <v>110</v>
      </c>
      <c r="Z115" s="148"/>
      <c r="AA115" s="148"/>
      <c r="AB115" s="148"/>
      <c r="AC115" s="148"/>
      <c r="AD115" s="148"/>
      <c r="AE115" s="148"/>
      <c r="AF115" s="148"/>
      <c r="AG115" s="148" t="s">
        <v>190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5" t="s">
        <v>102</v>
      </c>
      <c r="B116" s="166" t="s">
        <v>71</v>
      </c>
      <c r="C116" s="185" t="s">
        <v>72</v>
      </c>
      <c r="D116" s="167"/>
      <c r="E116" s="168"/>
      <c r="F116" s="169"/>
      <c r="G116" s="170">
        <f>SUMIF(AG117:AG123,"&lt;&gt;NOR",G117:G123)</f>
        <v>0</v>
      </c>
      <c r="H116" s="164"/>
      <c r="I116" s="164">
        <f>SUM(I117:I123)</f>
        <v>0</v>
      </c>
      <c r="J116" s="164"/>
      <c r="K116" s="164">
        <f>SUM(K117:K123)</f>
        <v>0</v>
      </c>
      <c r="L116" s="164"/>
      <c r="M116" s="164">
        <f>SUM(M117:M123)</f>
        <v>0</v>
      </c>
      <c r="N116" s="163"/>
      <c r="O116" s="163">
        <f>SUM(O117:O123)</f>
        <v>0</v>
      </c>
      <c r="P116" s="163"/>
      <c r="Q116" s="163">
        <f>SUM(Q117:Q123)</f>
        <v>0</v>
      </c>
      <c r="R116" s="164"/>
      <c r="S116" s="164"/>
      <c r="T116" s="164"/>
      <c r="U116" s="164"/>
      <c r="V116" s="164">
        <f>SUM(V117:V123)</f>
        <v>96.679999999999993</v>
      </c>
      <c r="W116" s="164"/>
      <c r="X116" s="164"/>
      <c r="Y116" s="164"/>
      <c r="AG116" t="s">
        <v>103</v>
      </c>
    </row>
    <row r="117" spans="1:60" outlineLevel="1" x14ac:dyDescent="0.2">
      <c r="A117" s="178">
        <v>36</v>
      </c>
      <c r="B117" s="179" t="s">
        <v>218</v>
      </c>
      <c r="C117" s="186" t="s">
        <v>219</v>
      </c>
      <c r="D117" s="180" t="s">
        <v>188</v>
      </c>
      <c r="E117" s="181">
        <v>53.1205</v>
      </c>
      <c r="F117" s="182"/>
      <c r="G117" s="183">
        <f t="shared" ref="G117:G123" si="0">ROUND(E117*F117,2)</f>
        <v>0</v>
      </c>
      <c r="H117" s="160"/>
      <c r="I117" s="159">
        <f t="shared" ref="I117:I123" si="1">ROUND(E117*H117,2)</f>
        <v>0</v>
      </c>
      <c r="J117" s="160"/>
      <c r="K117" s="159">
        <f t="shared" ref="K117:K123" si="2">ROUND(E117*J117,2)</f>
        <v>0</v>
      </c>
      <c r="L117" s="159">
        <v>21</v>
      </c>
      <c r="M117" s="159">
        <f t="shared" ref="M117:M123" si="3">G117*(1+L117/100)</f>
        <v>0</v>
      </c>
      <c r="N117" s="158">
        <v>0</v>
      </c>
      <c r="O117" s="158">
        <f t="shared" ref="O117:O123" si="4">ROUND(E117*N117,2)</f>
        <v>0</v>
      </c>
      <c r="P117" s="158">
        <v>0</v>
      </c>
      <c r="Q117" s="158">
        <f t="shared" ref="Q117:Q123" si="5">ROUND(E117*P117,2)</f>
        <v>0</v>
      </c>
      <c r="R117" s="159"/>
      <c r="S117" s="159" t="s">
        <v>122</v>
      </c>
      <c r="T117" s="159" t="s">
        <v>122</v>
      </c>
      <c r="U117" s="159">
        <v>0.27700000000000002</v>
      </c>
      <c r="V117" s="159">
        <f t="shared" ref="V117:V123" si="6">ROUND(E117*U117,2)</f>
        <v>14.71</v>
      </c>
      <c r="W117" s="159"/>
      <c r="X117" s="159" t="s">
        <v>220</v>
      </c>
      <c r="Y117" s="159" t="s">
        <v>110</v>
      </c>
      <c r="Z117" s="148"/>
      <c r="AA117" s="148"/>
      <c r="AB117" s="148"/>
      <c r="AC117" s="148"/>
      <c r="AD117" s="148"/>
      <c r="AE117" s="148"/>
      <c r="AF117" s="148"/>
      <c r="AG117" s="148" t="s">
        <v>221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8">
        <v>37</v>
      </c>
      <c r="B118" s="179" t="s">
        <v>222</v>
      </c>
      <c r="C118" s="186" t="s">
        <v>223</v>
      </c>
      <c r="D118" s="180" t="s">
        <v>188</v>
      </c>
      <c r="E118" s="181">
        <v>53.1205</v>
      </c>
      <c r="F118" s="182"/>
      <c r="G118" s="183">
        <f t="shared" si="0"/>
        <v>0</v>
      </c>
      <c r="H118" s="160"/>
      <c r="I118" s="159">
        <f t="shared" si="1"/>
        <v>0</v>
      </c>
      <c r="J118" s="160"/>
      <c r="K118" s="159">
        <f t="shared" si="2"/>
        <v>0</v>
      </c>
      <c r="L118" s="159">
        <v>21</v>
      </c>
      <c r="M118" s="159">
        <f t="shared" si="3"/>
        <v>0</v>
      </c>
      <c r="N118" s="158">
        <v>0</v>
      </c>
      <c r="O118" s="158">
        <f t="shared" si="4"/>
        <v>0</v>
      </c>
      <c r="P118" s="158">
        <v>0</v>
      </c>
      <c r="Q118" s="158">
        <f t="shared" si="5"/>
        <v>0</v>
      </c>
      <c r="R118" s="159"/>
      <c r="S118" s="159" t="s">
        <v>122</v>
      </c>
      <c r="T118" s="159" t="s">
        <v>122</v>
      </c>
      <c r="U118" s="159">
        <v>0.49</v>
      </c>
      <c r="V118" s="159">
        <f t="shared" si="6"/>
        <v>26.03</v>
      </c>
      <c r="W118" s="159"/>
      <c r="X118" s="159" t="s">
        <v>220</v>
      </c>
      <c r="Y118" s="159" t="s">
        <v>110</v>
      </c>
      <c r="Z118" s="148"/>
      <c r="AA118" s="148"/>
      <c r="AB118" s="148"/>
      <c r="AC118" s="148"/>
      <c r="AD118" s="148"/>
      <c r="AE118" s="148"/>
      <c r="AF118" s="148"/>
      <c r="AG118" s="148" t="s">
        <v>221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8">
        <v>38</v>
      </c>
      <c r="B119" s="179" t="s">
        <v>224</v>
      </c>
      <c r="C119" s="186" t="s">
        <v>225</v>
      </c>
      <c r="D119" s="180" t="s">
        <v>188</v>
      </c>
      <c r="E119" s="181">
        <v>531.20500000000004</v>
      </c>
      <c r="F119" s="182"/>
      <c r="G119" s="183">
        <f t="shared" si="0"/>
        <v>0</v>
      </c>
      <c r="H119" s="160"/>
      <c r="I119" s="159">
        <f t="shared" si="1"/>
        <v>0</v>
      </c>
      <c r="J119" s="160"/>
      <c r="K119" s="159">
        <f t="shared" si="2"/>
        <v>0</v>
      </c>
      <c r="L119" s="159">
        <v>21</v>
      </c>
      <c r="M119" s="159">
        <f t="shared" si="3"/>
        <v>0</v>
      </c>
      <c r="N119" s="158">
        <v>0</v>
      </c>
      <c r="O119" s="158">
        <f t="shared" si="4"/>
        <v>0</v>
      </c>
      <c r="P119" s="158">
        <v>0</v>
      </c>
      <c r="Q119" s="158">
        <f t="shared" si="5"/>
        <v>0</v>
      </c>
      <c r="R119" s="159"/>
      <c r="S119" s="159" t="s">
        <v>122</v>
      </c>
      <c r="T119" s="159" t="s">
        <v>122</v>
      </c>
      <c r="U119" s="159">
        <v>0</v>
      </c>
      <c r="V119" s="159">
        <f t="shared" si="6"/>
        <v>0</v>
      </c>
      <c r="W119" s="159"/>
      <c r="X119" s="159" t="s">
        <v>220</v>
      </c>
      <c r="Y119" s="159" t="s">
        <v>110</v>
      </c>
      <c r="Z119" s="148"/>
      <c r="AA119" s="148"/>
      <c r="AB119" s="148"/>
      <c r="AC119" s="148"/>
      <c r="AD119" s="148"/>
      <c r="AE119" s="148"/>
      <c r="AF119" s="148"/>
      <c r="AG119" s="148" t="s">
        <v>221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8">
        <v>39</v>
      </c>
      <c r="B120" s="179" t="s">
        <v>226</v>
      </c>
      <c r="C120" s="186" t="s">
        <v>227</v>
      </c>
      <c r="D120" s="180" t="s">
        <v>188</v>
      </c>
      <c r="E120" s="181">
        <v>53.1205</v>
      </c>
      <c r="F120" s="182"/>
      <c r="G120" s="183">
        <f t="shared" si="0"/>
        <v>0</v>
      </c>
      <c r="H120" s="160"/>
      <c r="I120" s="159">
        <f t="shared" si="1"/>
        <v>0</v>
      </c>
      <c r="J120" s="160"/>
      <c r="K120" s="159">
        <f t="shared" si="2"/>
        <v>0</v>
      </c>
      <c r="L120" s="159">
        <v>21</v>
      </c>
      <c r="M120" s="159">
        <f t="shared" si="3"/>
        <v>0</v>
      </c>
      <c r="N120" s="158">
        <v>0</v>
      </c>
      <c r="O120" s="158">
        <f t="shared" si="4"/>
        <v>0</v>
      </c>
      <c r="P120" s="158">
        <v>0</v>
      </c>
      <c r="Q120" s="158">
        <f t="shared" si="5"/>
        <v>0</v>
      </c>
      <c r="R120" s="159"/>
      <c r="S120" s="159" t="s">
        <v>122</v>
      </c>
      <c r="T120" s="159" t="s">
        <v>122</v>
      </c>
      <c r="U120" s="159">
        <v>0.94199999999999995</v>
      </c>
      <c r="V120" s="159">
        <f t="shared" si="6"/>
        <v>50.04</v>
      </c>
      <c r="W120" s="159"/>
      <c r="X120" s="159" t="s">
        <v>220</v>
      </c>
      <c r="Y120" s="159" t="s">
        <v>110</v>
      </c>
      <c r="Z120" s="148"/>
      <c r="AA120" s="148"/>
      <c r="AB120" s="148"/>
      <c r="AC120" s="148"/>
      <c r="AD120" s="148"/>
      <c r="AE120" s="148"/>
      <c r="AF120" s="148"/>
      <c r="AG120" s="148" t="s">
        <v>221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8">
        <v>40</v>
      </c>
      <c r="B121" s="179" t="s">
        <v>228</v>
      </c>
      <c r="C121" s="186" t="s">
        <v>229</v>
      </c>
      <c r="D121" s="180" t="s">
        <v>188</v>
      </c>
      <c r="E121" s="181">
        <v>53.1205</v>
      </c>
      <c r="F121" s="182"/>
      <c r="G121" s="183">
        <f t="shared" si="0"/>
        <v>0</v>
      </c>
      <c r="H121" s="160"/>
      <c r="I121" s="159">
        <f t="shared" si="1"/>
        <v>0</v>
      </c>
      <c r="J121" s="160"/>
      <c r="K121" s="159">
        <f t="shared" si="2"/>
        <v>0</v>
      </c>
      <c r="L121" s="159">
        <v>21</v>
      </c>
      <c r="M121" s="159">
        <f t="shared" si="3"/>
        <v>0</v>
      </c>
      <c r="N121" s="158">
        <v>0</v>
      </c>
      <c r="O121" s="158">
        <f t="shared" si="4"/>
        <v>0</v>
      </c>
      <c r="P121" s="158">
        <v>0</v>
      </c>
      <c r="Q121" s="158">
        <f t="shared" si="5"/>
        <v>0</v>
      </c>
      <c r="R121" s="159"/>
      <c r="S121" s="159" t="s">
        <v>122</v>
      </c>
      <c r="T121" s="159" t="s">
        <v>122</v>
      </c>
      <c r="U121" s="159">
        <v>0.105</v>
      </c>
      <c r="V121" s="159">
        <f t="shared" si="6"/>
        <v>5.58</v>
      </c>
      <c r="W121" s="159"/>
      <c r="X121" s="159" t="s">
        <v>220</v>
      </c>
      <c r="Y121" s="159" t="s">
        <v>110</v>
      </c>
      <c r="Z121" s="148"/>
      <c r="AA121" s="148"/>
      <c r="AB121" s="148"/>
      <c r="AC121" s="148"/>
      <c r="AD121" s="148"/>
      <c r="AE121" s="148"/>
      <c r="AF121" s="148"/>
      <c r="AG121" s="148" t="s">
        <v>221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8">
        <v>41</v>
      </c>
      <c r="B122" s="179" t="s">
        <v>230</v>
      </c>
      <c r="C122" s="186" t="s">
        <v>231</v>
      </c>
      <c r="D122" s="180" t="s">
        <v>188</v>
      </c>
      <c r="E122" s="181">
        <v>53.1205</v>
      </c>
      <c r="F122" s="182"/>
      <c r="G122" s="183">
        <f t="shared" si="0"/>
        <v>0</v>
      </c>
      <c r="H122" s="160"/>
      <c r="I122" s="159">
        <f t="shared" si="1"/>
        <v>0</v>
      </c>
      <c r="J122" s="160"/>
      <c r="K122" s="159">
        <f t="shared" si="2"/>
        <v>0</v>
      </c>
      <c r="L122" s="159">
        <v>21</v>
      </c>
      <c r="M122" s="159">
        <f t="shared" si="3"/>
        <v>0</v>
      </c>
      <c r="N122" s="158">
        <v>0</v>
      </c>
      <c r="O122" s="158">
        <f t="shared" si="4"/>
        <v>0</v>
      </c>
      <c r="P122" s="158">
        <v>0</v>
      </c>
      <c r="Q122" s="158">
        <f t="shared" si="5"/>
        <v>0</v>
      </c>
      <c r="R122" s="159"/>
      <c r="S122" s="159" t="s">
        <v>122</v>
      </c>
      <c r="T122" s="159" t="s">
        <v>122</v>
      </c>
      <c r="U122" s="159">
        <v>0</v>
      </c>
      <c r="V122" s="159">
        <f t="shared" si="6"/>
        <v>0</v>
      </c>
      <c r="W122" s="159"/>
      <c r="X122" s="159" t="s">
        <v>220</v>
      </c>
      <c r="Y122" s="159" t="s">
        <v>110</v>
      </c>
      <c r="Z122" s="148"/>
      <c r="AA122" s="148"/>
      <c r="AB122" s="148"/>
      <c r="AC122" s="148"/>
      <c r="AD122" s="148"/>
      <c r="AE122" s="148"/>
      <c r="AF122" s="148"/>
      <c r="AG122" s="148" t="s">
        <v>221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42</v>
      </c>
      <c r="B123" s="173" t="s">
        <v>232</v>
      </c>
      <c r="C123" s="187" t="s">
        <v>233</v>
      </c>
      <c r="D123" s="174" t="s">
        <v>188</v>
      </c>
      <c r="E123" s="175">
        <v>53.1205</v>
      </c>
      <c r="F123" s="176"/>
      <c r="G123" s="177">
        <f t="shared" si="0"/>
        <v>0</v>
      </c>
      <c r="H123" s="160"/>
      <c r="I123" s="159">
        <f t="shared" si="1"/>
        <v>0</v>
      </c>
      <c r="J123" s="160"/>
      <c r="K123" s="159">
        <f t="shared" si="2"/>
        <v>0</v>
      </c>
      <c r="L123" s="159">
        <v>21</v>
      </c>
      <c r="M123" s="159">
        <f t="shared" si="3"/>
        <v>0</v>
      </c>
      <c r="N123" s="158">
        <v>0</v>
      </c>
      <c r="O123" s="158">
        <f t="shared" si="4"/>
        <v>0</v>
      </c>
      <c r="P123" s="158">
        <v>0</v>
      </c>
      <c r="Q123" s="158">
        <f t="shared" si="5"/>
        <v>0</v>
      </c>
      <c r="R123" s="159"/>
      <c r="S123" s="159" t="s">
        <v>122</v>
      </c>
      <c r="T123" s="159" t="s">
        <v>122</v>
      </c>
      <c r="U123" s="159">
        <v>6.0000000000000001E-3</v>
      </c>
      <c r="V123" s="159">
        <f t="shared" si="6"/>
        <v>0.32</v>
      </c>
      <c r="W123" s="159"/>
      <c r="X123" s="159" t="s">
        <v>220</v>
      </c>
      <c r="Y123" s="159" t="s">
        <v>110</v>
      </c>
      <c r="Z123" s="148"/>
      <c r="AA123" s="148"/>
      <c r="AB123" s="148"/>
      <c r="AC123" s="148"/>
      <c r="AD123" s="148"/>
      <c r="AE123" s="148"/>
      <c r="AF123" s="148"/>
      <c r="AG123" s="148" t="s">
        <v>221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x14ac:dyDescent="0.2">
      <c r="A124" s="3"/>
      <c r="B124" s="4"/>
      <c r="C124" s="19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15</v>
      </c>
      <c r="AF124">
        <v>21</v>
      </c>
      <c r="AG124" t="s">
        <v>88</v>
      </c>
    </row>
    <row r="125" spans="1:60" x14ac:dyDescent="0.2">
      <c r="A125" s="151"/>
      <c r="B125" s="152" t="s">
        <v>31</v>
      </c>
      <c r="C125" s="191"/>
      <c r="D125" s="153"/>
      <c r="E125" s="154"/>
      <c r="F125" s="154"/>
      <c r="G125" s="171">
        <f>G8+G13+G17+G22+G39+G52+G54+G78+G80+G99+G116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234</v>
      </c>
    </row>
    <row r="126" spans="1:60" x14ac:dyDescent="0.2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3"/>
      <c r="B127" s="4"/>
      <c r="C127" s="190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56" t="s">
        <v>235</v>
      </c>
      <c r="B128" s="256"/>
      <c r="C128" s="257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58"/>
      <c r="B129" s="259"/>
      <c r="C129" s="260"/>
      <c r="D129" s="259"/>
      <c r="E129" s="259"/>
      <c r="F129" s="259"/>
      <c r="G129" s="26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G129" t="s">
        <v>236</v>
      </c>
    </row>
    <row r="130" spans="1:33" x14ac:dyDescent="0.2">
      <c r="A130" s="262"/>
      <c r="B130" s="263"/>
      <c r="C130" s="264"/>
      <c r="D130" s="263"/>
      <c r="E130" s="263"/>
      <c r="F130" s="263"/>
      <c r="G130" s="26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2"/>
      <c r="B131" s="263"/>
      <c r="C131" s="264"/>
      <c r="D131" s="263"/>
      <c r="E131" s="263"/>
      <c r="F131" s="263"/>
      <c r="G131" s="26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2"/>
      <c r="B132" s="263"/>
      <c r="C132" s="264"/>
      <c r="D132" s="263"/>
      <c r="E132" s="263"/>
      <c r="F132" s="263"/>
      <c r="G132" s="26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6"/>
      <c r="B133" s="267"/>
      <c r="C133" s="268"/>
      <c r="D133" s="267"/>
      <c r="E133" s="267"/>
      <c r="F133" s="267"/>
      <c r="G133" s="26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3"/>
      <c r="B134" s="4"/>
      <c r="C134" s="190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C135" s="192"/>
      <c r="D135" s="10"/>
      <c r="AG135" t="s">
        <v>237</v>
      </c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AE32ED-277E-4098-B080-541010CC7AE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BD5DA8-0EE6-4C2C-B22B-76D5531CB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63AC3-B9CB-4227-ADBA-20A3C4E60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02 Pol'!Názvy_tisku</vt:lpstr>
      <vt:lpstr>oadresa</vt:lpstr>
      <vt:lpstr>Stavba!Objednatel</vt:lpstr>
      <vt:lpstr>Stavba!Objekt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2019-03-19T12:27:02Z</cp:lastPrinted>
  <dcterms:created xsi:type="dcterms:W3CDTF">2009-04-08T07:15:50Z</dcterms:created>
  <dcterms:modified xsi:type="dcterms:W3CDTF">2024-01-25T09:06:15Z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