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14-2024_OPRAVA KANALIZACE - RIVIERA\administrace\a_VZ_OPRAVA KANALIZACE RIVIERA_ZD\"/>
    </mc:Choice>
  </mc:AlternateContent>
  <bookViews>
    <workbookView xWindow="28680" yWindow="-5475" windowWidth="51840" windowHeight="2112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Pol'!$A$1:$Y$74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2" l="1"/>
  <c r="I18" i="1" s="1"/>
  <c r="G56" i="12"/>
  <c r="I17" i="1" s="1"/>
  <c r="G52" i="12"/>
  <c r="G36" i="12"/>
  <c r="G27" i="12"/>
  <c r="G8" i="12"/>
  <c r="G72" i="12"/>
  <c r="G70" i="12"/>
  <c r="G69" i="12"/>
  <c r="G68" i="12"/>
  <c r="G67" i="12"/>
  <c r="G65" i="12"/>
  <c r="G64" i="12"/>
  <c r="G63" i="12"/>
  <c r="G62" i="12"/>
  <c r="G61" i="12"/>
  <c r="G60" i="12"/>
  <c r="G59" i="12"/>
  <c r="G57" i="12"/>
  <c r="G55" i="12"/>
  <c r="G54" i="12"/>
  <c r="G53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5" i="12"/>
  <c r="G34" i="12"/>
  <c r="G33" i="12"/>
  <c r="G32" i="12"/>
  <c r="G31" i="12"/>
  <c r="G29" i="12" s="1"/>
  <c r="G30" i="12"/>
  <c r="G28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I16" i="1" l="1"/>
  <c r="I21" i="1" s="1"/>
  <c r="G29" i="1" s="1"/>
  <c r="F42" i="1"/>
  <c r="G42" i="1"/>
  <c r="H42" i="1"/>
  <c r="I42" i="1"/>
  <c r="J28" i="1"/>
  <c r="J26" i="1"/>
  <c r="G38" i="1"/>
  <c r="F38" i="1"/>
  <c r="J23" i="1"/>
  <c r="J24" i="1"/>
  <c r="J25" i="1"/>
  <c r="J27" i="1"/>
  <c r="E24" i="1"/>
  <c r="E26" i="1"/>
  <c r="J39" i="1"/>
  <c r="J40" i="1"/>
  <c r="J41" i="1"/>
  <c r="J4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<sst xmlns="http://schemas.openxmlformats.org/spreadsheetml/2006/main" count="605" uniqueCount="243">
  <si>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</si>
  <si>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</si>
  <si>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</si>
  <si>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</si>
  <si>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</si>
  <si>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</si>
  <si>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</si>
  <si>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</si>
  <si>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</si>
  <si>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</si>
  <si>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</si>
  <si>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</si>
  <si>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</si>
  <si>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</si>
  <si>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</si>
  <si>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</si>
  <si>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</si>
  <si>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</si>
  <si>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</si>
  <si>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</si>
  <si>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</si>
  <si>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</si>
  <si>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</si>
  <si>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</si>
  <si>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</si>
  <si>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</si>
  <si>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</si>
  <si>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</si>
  <si>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</si>
  <si>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</si>
  <si>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</si>
  <si>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</si>
  <si>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</si>
  <si>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</si>
  <si>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</si>
  <si>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</si>
  <si>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</si>
  <si>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</si>
  <si>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</si>
  <si>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</si>
  <si>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</si>
  <si>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</si>
  <si>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</si>
  <si>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kanalizace splašková</t>
  </si>
  <si>
    <t>Objekt:</t>
  </si>
  <si>
    <t>Rozpočet:</t>
  </si>
  <si>
    <t>STAREZ SPORT a.s.</t>
  </si>
  <si>
    <t>2707</t>
  </si>
  <si>
    <t>Rekreační areál RIVIÉRA Brno - oprava kanalizace splašková</t>
  </si>
  <si>
    <t>Stavba</t>
  </si>
  <si>
    <t>Celkem za stavbu</t>
  </si>
  <si>
    <t>CZK</t>
  </si>
  <si>
    <t>#POPS</t>
  </si>
  <si>
    <t>Popis stavby: 2707 - Rekreační areál RIVIÉRA Brno - oprava kanalizace splašková</t>
  </si>
  <si>
    <t>#POPO</t>
  </si>
  <si>
    <t>Popis objektu: 01 - 01</t>
  </si>
  <si>
    <t>#POPR</t>
  </si>
  <si>
    <t>Popis rozpočtu: 01 - Oprava kanalizace splašková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</si>
  <si>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</si>
  <si>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</si>
  <si>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</si>
  <si>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</si>
  <si>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</si>
  <si>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</si>
  <si>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</si>
  <si>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</si>
  <si>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</si>
  <si>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</si>
  <si>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724</t>
  </si>
  <si>
    <t>Strojní vybavení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</si>
  <si>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</si>
  <si>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</si>
  <si>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</si>
  <si>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</si>
  <si>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</si>
  <si>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</si>
  <si>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</si>
  <si>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</si>
  <si>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</si>
  <si>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</si>
  <si>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</si>
  <si>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</si>
  <si>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</si>
  <si>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</si>
  <si>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</si>
  <si>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</si>
  <si>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</si>
  <si>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</si>
  <si>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</si>
  <si>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</si>
  <si>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</si>
  <si>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</si>
  <si>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</si>
  <si>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</si>
  <si>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</si>
  <si>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</si>
  <si>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</si>
  <si>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</si>
  <si>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</si>
  <si>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</si>
  <si>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</si>
  <si>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</si>
  <si>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132201211R00</t>
  </si>
  <si>
    <t>Hloubení rýh š.do 200 cm hor.3 do 100 m3,STROJNĚ</t>
  </si>
  <si>
    <t>m3</t>
  </si>
  <si>
    <t>RTS 23/ I</t>
  </si>
  <si>
    <t>Práce</t>
  </si>
  <si>
    <t>Běžná</t>
  </si>
  <si>
    <t>POL1_0</t>
  </si>
  <si>
    <t>132201219R00</t>
  </si>
  <si>
    <t>Přípl.za lepivost,hloubení rýh 200cm,hor.3,STROJNĚ</t>
  </si>
  <si>
    <t>151101101R00</t>
  </si>
  <si>
    <t>Pažení a rozepření stěn rýh - příložné - hl.do 2 m</t>
  </si>
  <si>
    <t>m2</t>
  </si>
  <si>
    <t>151101111R00</t>
  </si>
  <si>
    <t>Odstranění pažení stěn rýh - příložné - hl. do 2 m</t>
  </si>
  <si>
    <t>131201201R00</t>
  </si>
  <si>
    <t>Hloubení zapažených jam v hor.3 do 100 m3</t>
  </si>
  <si>
    <t>131201209R00</t>
  </si>
  <si>
    <t>Příplatek za lepivost - hloubení zapaž.jam v hor.3</t>
  </si>
  <si>
    <t>161101101R00</t>
  </si>
  <si>
    <t>Svislé přemístění výkopku z hor.1-4 do 2,5 m</t>
  </si>
  <si>
    <t>167101101R00</t>
  </si>
  <si>
    <t>Nakládání výkopku z hor.1-4 v množství do 100 m3</t>
  </si>
  <si>
    <t>162601102RT3</t>
  </si>
  <si>
    <t>Vodorovné přemístění výkopku z hor.1-4 do 5000 m, nosnost 12 t</t>
  </si>
  <si>
    <t>171201101R00</t>
  </si>
  <si>
    <t>Uložení sypaniny do násypů nezhutněných</t>
  </si>
  <si>
    <t>199000002R00</t>
  </si>
  <si>
    <t>Poplatek za skládku horniny 1- 4</t>
  </si>
  <si>
    <t>174100050RAB</t>
  </si>
  <si>
    <t>Zásyp jam,rýh a šachet štěrkopískem, dovoz štěrkopísku ze vzdálenosti 5 km</t>
  </si>
  <si>
    <t>Indiv</t>
  </si>
  <si>
    <t>Agregovaná položka</t>
  </si>
  <si>
    <t>POL2_0</t>
  </si>
  <si>
    <t>114211301R00</t>
  </si>
  <si>
    <t>Odstranění trub do DN 150 mm, ve výkopu</t>
  </si>
  <si>
    <t>m</t>
  </si>
  <si>
    <t>PC.01</t>
  </si>
  <si>
    <t>Zaslepení stáv. potrubí PE110 opojená část tlak. potrubí</t>
  </si>
  <si>
    <t>ks</t>
  </si>
  <si>
    <t>Vlastní</t>
  </si>
  <si>
    <t>PC</t>
  </si>
  <si>
    <t>Otevření / uzavření potrubí-propojení stáv. trasy , čerpání PE110</t>
  </si>
  <si>
    <t>kus</t>
  </si>
  <si>
    <t>R-položka</t>
  </si>
  <si>
    <t>POL12_1</t>
  </si>
  <si>
    <t>Přerušení /dočasné zaslepení (zátka), stávající gravitační trasy potrubí DN150</t>
  </si>
  <si>
    <t>175100020RAB</t>
  </si>
  <si>
    <t>Obsyp potrubí štěrkopískem, dovoz štěrkopísku ze vzdálenosti 5 km</t>
  </si>
  <si>
    <t>03630OA0</t>
  </si>
  <si>
    <t>DOPRAVNÍ ZAŘÍZENÍ - AUTOJEŘÁBY</t>
  </si>
  <si>
    <t xml:space="preserve">hod   </t>
  </si>
  <si>
    <t>POL2_</t>
  </si>
  <si>
    <t>451572111RK1</t>
  </si>
  <si>
    <t>Lože pod potrubí z kameniva těženého 0 - 4 mm, kraj Jihomoravský</t>
  </si>
  <si>
    <t>113106121R00</t>
  </si>
  <si>
    <t>Rozebrání dlažby komunikace</t>
  </si>
  <si>
    <t>113109405R00</t>
  </si>
  <si>
    <t>Odstranění podkladu pl. nad 50 m2, beton, tl. 5 cm</t>
  </si>
  <si>
    <t>113107430R00</t>
  </si>
  <si>
    <t>Odstranění podkladu nad 50 m2,kam.těžené tl.30 cm</t>
  </si>
  <si>
    <t>594111111R00</t>
  </si>
  <si>
    <t>Montáž dlažby z lomového kamene - mtž</t>
  </si>
  <si>
    <t>567211205R00</t>
  </si>
  <si>
    <t>Podklad z prostého betonu tř. II  tloušťky 5 cm</t>
  </si>
  <si>
    <t>564271111R00</t>
  </si>
  <si>
    <t>Podklad ze štěrkopísku po zhutnění tloušťky 25 cm</t>
  </si>
  <si>
    <t>283141493R</t>
  </si>
  <si>
    <t>Fólie výstražná pro kanal. š. 220 mm šedá + signal. vodič</t>
  </si>
  <si>
    <t>SPCM</t>
  </si>
  <si>
    <t>Specifikace</t>
  </si>
  <si>
    <t>POL3_0</t>
  </si>
  <si>
    <t>871231121R00</t>
  </si>
  <si>
    <t>Montáž trubek polyetylenových d 75 mm</t>
  </si>
  <si>
    <t>286134209R</t>
  </si>
  <si>
    <t>Trubka tlaková AQUALINE RC2 PE100 75x6,8 mm PN16, tyč 6 m</t>
  </si>
  <si>
    <t>PC09</t>
  </si>
  <si>
    <t>Elketrotvarovky PE D110 spojky, kolena</t>
  </si>
  <si>
    <t>kpl.</t>
  </si>
  <si>
    <t>POL1_</t>
  </si>
  <si>
    <t>871251121R00</t>
  </si>
  <si>
    <t>Montáž trubek polyetylenových ve výkopu d 110 mm</t>
  </si>
  <si>
    <t>286134217R</t>
  </si>
  <si>
    <t>Trubka tlaková AQUALINE RC2 PE100 110x10 mm PN16, tyč 6 m/tyč 12 m</t>
  </si>
  <si>
    <t>892561111R00</t>
  </si>
  <si>
    <t>Zkouška těsnosti kanalizace DN do 125, vodou</t>
  </si>
  <si>
    <t>899103111RT2</t>
  </si>
  <si>
    <t>Osazení poklopu s rámem do 150 kg, včetně dodávky poklopu lit. kruhového D 600</t>
  </si>
  <si>
    <t>Čerpací šachta beton, DN1500, hloubka 2,8m, mtž</t>
  </si>
  <si>
    <t>kpl</t>
  </si>
  <si>
    <t>PC02</t>
  </si>
  <si>
    <t>Potrubí PVC KG 2000 SN16 DN250</t>
  </si>
  <si>
    <t>PC01</t>
  </si>
  <si>
    <t>Propojení potrubí PVC KG 250 do ČŠ</t>
  </si>
  <si>
    <t>kompl</t>
  </si>
  <si>
    <t>PC03</t>
  </si>
  <si>
    <t>Diamantové vrtání prům. 150</t>
  </si>
  <si>
    <t>PC04</t>
  </si>
  <si>
    <t>Dia,amtové vrtání prům. 400</t>
  </si>
  <si>
    <t>PC05</t>
  </si>
  <si>
    <t>Těsnící manžeta Link-seal LS - 310</t>
  </si>
  <si>
    <t>kompl.</t>
  </si>
  <si>
    <t>PC06</t>
  </si>
  <si>
    <t>Těsnící manžeta Link-seal LS-700</t>
  </si>
  <si>
    <t>998276101R00</t>
  </si>
  <si>
    <t>Přesun hmot, trubní vedení plastová, otevř. výkop</t>
  </si>
  <si>
    <t>t</t>
  </si>
  <si>
    <t>Přesun hmot</t>
  </si>
  <si>
    <t>POL7_</t>
  </si>
  <si>
    <t>998225311R00</t>
  </si>
  <si>
    <t>Přesun hmot, oprava komunikací, kryt živič. a bet.</t>
  </si>
  <si>
    <t>PC11</t>
  </si>
  <si>
    <t>Koordinační činnost</t>
  </si>
  <si>
    <t>Kalové čerpadlo Pumpa Black line 65BLV, 400V, 2,2W, oběžné kolo Vortex, průch. 56mm, vč.recykl. popl.</t>
  </si>
  <si>
    <t>Trubní rozvody - vodící nerez tyče a řetěz nejsou součástí</t>
  </si>
  <si>
    <t>POP</t>
  </si>
  <si>
    <t>Plovákový spínač Mercury MC 15 standart, kabel 3x1 PVC, mtž</t>
  </si>
  <si>
    <t>Spínací skříň pro 2 čerpadla IP55, mtž, vč.recykl. popl.</t>
  </si>
  <si>
    <t>PUMPA Black Line spouštěcí zařízení pro 65 BL</t>
  </si>
  <si>
    <t>Zpětný ventil s koulí, přírubový DN65</t>
  </si>
  <si>
    <t>Montáž vystrojení čerpací šachty</t>
  </si>
  <si>
    <t>PC07</t>
  </si>
  <si>
    <t>Vodící tyče + nerezový řetěz</t>
  </si>
  <si>
    <t>PC08</t>
  </si>
  <si>
    <t>Funkční odzkoušení</t>
  </si>
  <si>
    <t>PC14</t>
  </si>
  <si>
    <t>Pomocný dělník - Elektromontáže</t>
  </si>
  <si>
    <t>hod</t>
  </si>
  <si>
    <t>210810056R00</t>
  </si>
  <si>
    <t>Kabel CYKY-m 750 V 5 x 2,5 mm2 pevně uložený</t>
  </si>
  <si>
    <t>34111094R</t>
  </si>
  <si>
    <t>Kabel silový s Cu jádrem 750 V CYKY 5 x 2,5 mm2</t>
  </si>
  <si>
    <t>POL3_</t>
  </si>
  <si>
    <t>388996141R00</t>
  </si>
  <si>
    <t>Chránička kabelu z HDPE do DN 110 mm, výkop</t>
  </si>
  <si>
    <t>Včetně spojek.</t>
  </si>
  <si>
    <t>PC13</t>
  </si>
  <si>
    <t>Jistič 3fázový C25/3</t>
  </si>
  <si>
    <t>END</t>
  </si>
  <si>
    <t>Křídlovická 911/34</t>
  </si>
  <si>
    <t>Brno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</si>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</sst>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5" fontId="15" fillId="0" borderId="0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5" fillId="0" borderId="39" xfId="0" applyFont="1" applyBorder="1" applyAlignment="1">
      <alignment vertical="top"/>
    </xf>
    <xf numFmtId="49" fontId="15" fillId="0" borderId="40" xfId="0" applyNumberFormat="1" applyFont="1" applyBorder="1" applyAlignment="1">
      <alignment vertical="top"/>
    </xf>
    <xf numFmtId="0" fontId="15" fillId="0" borderId="40" xfId="0" applyFont="1" applyBorder="1" applyAlignment="1">
      <alignment horizontal="center" vertical="top" shrinkToFit="1"/>
    </xf>
    <xf numFmtId="165" fontId="15" fillId="0" borderId="40" xfId="0" applyNumberFormat="1" applyFont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5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5" fillId="0" borderId="0" xfId="0" applyNumberFormat="1" applyFont="1"/>
    <xf numFmtId="4" fontId="15" fillId="0" borderId="37" xfId="0" applyNumberFormat="1" applyFont="1" applyBorder="1" applyAlignment="1">
      <alignment vertical="top" shrinkToFit="1"/>
    </xf>
    <xf numFmtId="4" fontId="15" fillId="5" borderId="42" xfId="0" applyNumberFormat="1" applyFont="1" applyFill="1" applyBorder="1" applyAlignment="1">
      <alignment vertical="top" shrinkToFit="1"/>
    </xf>
    <xf numFmtId="4" fontId="15" fillId="5" borderId="40" xfId="0" applyNumberFormat="1" applyFont="1" applyFill="1" applyBorder="1" applyAlignment="1">
      <alignment vertical="top" shrinkToFit="1"/>
    </xf>
    <xf numFmtId="4" fontId="15" fillId="5" borderId="44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64" t="s">
        <v>40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opLeftCell="B1" zoomScaleNormal="100" zoomScaleSheetLayoutView="75" workbookViewId="0">
      <selection activeCell="D57" sqref="D5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7" t="s">
        <v>24</v>
      </c>
      <c r="C2" s="78"/>
      <c r="D2" s="79" t="s">
        <v>47</v>
      </c>
      <c r="E2" s="204" t="s">
        <v>48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0" t="s">
        <v>44</v>
      </c>
      <c r="C3" s="78"/>
      <c r="D3" s="81" t="s">
        <v>42</v>
      </c>
      <c r="E3" s="207" t="s">
        <v>42</v>
      </c>
      <c r="F3" s="208"/>
      <c r="G3" s="208"/>
      <c r="H3" s="208"/>
      <c r="I3" s="208"/>
      <c r="J3" s="209"/>
    </row>
    <row r="4" spans="1:15" ht="23.25" customHeight="1" x14ac:dyDescent="0.2">
      <c r="A4" s="76">
        <v>9223</v>
      </c>
      <c r="B4" s="82" t="s">
        <v>45</v>
      </c>
      <c r="C4" s="83"/>
      <c r="D4" s="84" t="s">
        <v>42</v>
      </c>
      <c r="E4" s="187" t="s">
        <v>43</v>
      </c>
      <c r="F4" s="188"/>
      <c r="G4" s="188"/>
      <c r="H4" s="188"/>
      <c r="I4" s="188"/>
      <c r="J4" s="189"/>
    </row>
    <row r="5" spans="1:15" ht="24" customHeight="1" x14ac:dyDescent="0.2">
      <c r="A5" s="2"/>
      <c r="B5" s="31" t="s">
        <v>23</v>
      </c>
      <c r="D5" s="192" t="s">
        <v>46</v>
      </c>
      <c r="E5" s="193"/>
      <c r="F5" s="193"/>
      <c r="G5" s="193"/>
      <c r="H5" s="18" t="s">
        <v>41</v>
      </c>
      <c r="I5" s="85"/>
      <c r="J5" s="8"/>
    </row>
    <row r="6" spans="1:15" ht="15.75" customHeight="1" x14ac:dyDescent="0.2">
      <c r="A6" s="2"/>
      <c r="B6" s="28"/>
      <c r="C6" s="55"/>
      <c r="D6" s="194" t="s">
        <v>240</v>
      </c>
      <c r="E6" s="195"/>
      <c r="F6" s="195"/>
      <c r="G6" s="19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>
        <v>60300</v>
      </c>
      <c r="E7" s="196" t="s">
        <v>241</v>
      </c>
      <c r="F7" s="197"/>
      <c r="G7" s="19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41</v>
      </c>
      <c r="I11" s="22"/>
      <c r="J11" s="8"/>
    </row>
    <row r="12" spans="1:15" ht="15.75" customHeight="1" x14ac:dyDescent="0.2">
      <c r="A12" s="2"/>
      <c r="B12" s="28"/>
      <c r="C12" s="55"/>
      <c r="D12" s="186"/>
      <c r="E12" s="186"/>
      <c r="F12" s="186"/>
      <c r="G12" s="186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90"/>
      <c r="F13" s="191"/>
      <c r="G13" s="19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21" t="s">
        <v>26</v>
      </c>
      <c r="B16" s="38" t="s">
        <v>26</v>
      </c>
      <c r="C16" s="62"/>
      <c r="D16" s="63"/>
      <c r="E16" s="175"/>
      <c r="F16" s="176"/>
      <c r="G16" s="175"/>
      <c r="H16" s="176"/>
      <c r="I16" s="175">
        <f>'01 01 Pol'!G8+'01 01 Pol'!G27+'01 01 Pol'!G29+'01 01 Pol'!G36+'01 01 Pol'!G52</f>
        <v>0</v>
      </c>
      <c r="J16" s="177"/>
    </row>
    <row r="17" spans="1:10" ht="23.25" customHeight="1" x14ac:dyDescent="0.2">
      <c r="A17" s="121" t="s">
        <v>27</v>
      </c>
      <c r="B17" s="38" t="s">
        <v>27</v>
      </c>
      <c r="C17" s="62"/>
      <c r="D17" s="63"/>
      <c r="E17" s="175"/>
      <c r="F17" s="176"/>
      <c r="G17" s="175"/>
      <c r="H17" s="176"/>
      <c r="I17" s="175">
        <f>'01 01 Pol'!G56</f>
        <v>0</v>
      </c>
      <c r="J17" s="177"/>
    </row>
    <row r="18" spans="1:10" ht="23.25" customHeight="1" x14ac:dyDescent="0.2">
      <c r="A18" s="121" t="s">
        <v>28</v>
      </c>
      <c r="B18" s="38" t="s">
        <v>28</v>
      </c>
      <c r="C18" s="62"/>
      <c r="D18" s="63"/>
      <c r="E18" s="175"/>
      <c r="F18" s="176"/>
      <c r="G18" s="175"/>
      <c r="H18" s="176"/>
      <c r="I18" s="175">
        <f>'01 01 Pol'!G66</f>
        <v>0</v>
      </c>
      <c r="J18" s="177"/>
    </row>
    <row r="19" spans="1:10" ht="23.25" customHeight="1" x14ac:dyDescent="0.2">
      <c r="A19" s="121" t="s">
        <v>72</v>
      </c>
      <c r="B19" s="38" t="s">
        <v>29</v>
      </c>
      <c r="C19" s="62"/>
      <c r="D19" s="63"/>
      <c r="E19" s="175"/>
      <c r="F19" s="176"/>
      <c r="G19" s="175"/>
      <c r="H19" s="176"/>
      <c r="I19" s="175">
        <v>0</v>
      </c>
      <c r="J19" s="177"/>
    </row>
    <row r="20" spans="1:10" ht="23.25" customHeight="1" x14ac:dyDescent="0.2">
      <c r="A20" s="121" t="s">
        <v>73</v>
      </c>
      <c r="B20" s="38" t="s">
        <v>30</v>
      </c>
      <c r="C20" s="62"/>
      <c r="D20" s="63"/>
      <c r="E20" s="175"/>
      <c r="F20" s="176"/>
      <c r="G20" s="175"/>
      <c r="H20" s="176"/>
      <c r="I20" s="175">
        <v>0</v>
      </c>
      <c r="J20" s="177"/>
    </row>
    <row r="21" spans="1:10" ht="23.25" customHeight="1" x14ac:dyDescent="0.2">
      <c r="A21" s="2"/>
      <c r="B21" s="48" t="s">
        <v>31</v>
      </c>
      <c r="C21" s="64"/>
      <c r="D21" s="65"/>
      <c r="E21" s="178"/>
      <c r="F21" s="214"/>
      <c r="G21" s="178"/>
      <c r="H21" s="214"/>
      <c r="I21" s="178">
        <f>SUM(I16:J20)</f>
        <v>0</v>
      </c>
      <c r="J21" s="17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73">
        <v>0</v>
      </c>
      <c r="H23" s="174"/>
      <c r="I23" s="174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1">
        <v>0</v>
      </c>
      <c r="H24" s="172"/>
      <c r="I24" s="172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73"/>
      <c r="H25" s="174"/>
      <c r="I25" s="174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1"/>
      <c r="H26" s="202"/>
      <c r="I26" s="202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03">
        <v>0</v>
      </c>
      <c r="H27" s="203"/>
      <c r="I27" s="20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80">
        <v>747682.14</v>
      </c>
      <c r="H28" s="181"/>
      <c r="I28" s="181"/>
      <c r="J28" s="115" t="str">
        <f t="shared" si="0"/>
        <v>CZK</v>
      </c>
    </row>
    <row r="29" spans="1:10" ht="27.75" customHeight="1" thickBot="1" x14ac:dyDescent="0.25">
      <c r="A29" s="2"/>
      <c r="B29" s="111" t="s">
        <v>242</v>
      </c>
      <c r="C29" s="116"/>
      <c r="D29" s="116"/>
      <c r="E29" s="116"/>
      <c r="F29" s="117"/>
      <c r="G29" s="180">
        <f>I21</f>
        <v>0</v>
      </c>
      <c r="H29" s="180"/>
      <c r="I29" s="180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82"/>
      <c r="E34" s="183"/>
      <c r="G34" s="184" t="s">
        <v>46</v>
      </c>
      <c r="H34" s="185"/>
      <c r="I34" s="185"/>
      <c r="J34" s="25"/>
    </row>
    <row r="35" spans="1:10" ht="12.75" customHeight="1" x14ac:dyDescent="0.2">
      <c r="A35" s="2"/>
      <c r="B35" s="2"/>
      <c r="D35" s="170" t="s">
        <v>2</v>
      </c>
      <c r="E35" s="17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38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65"/>
      <c r="D39" s="165"/>
      <c r="E39" s="165"/>
      <c r="F39" s="98">
        <v>0</v>
      </c>
      <c r="G39" s="99">
        <v>747682.14</v>
      </c>
      <c r="H39" s="100">
        <v>157013.25</v>
      </c>
      <c r="I39" s="100">
        <v>904695.39</v>
      </c>
      <c r="J39" s="101" t="e">
        <f ca="1">IF(_xlfn.SINGLE(CenaCelkemVypocet)=0,"",I39/_xlfn.SINGLE(CenaCelkemVypocet)*100)</f>
        <v>#NAME?</v>
      </c>
    </row>
    <row r="40" spans="1:10" ht="25.5" hidden="1" customHeight="1" x14ac:dyDescent="0.2">
      <c r="A40" s="87">
        <v>2</v>
      </c>
      <c r="B40" s="102" t="s">
        <v>42</v>
      </c>
      <c r="C40" s="166" t="s">
        <v>42</v>
      </c>
      <c r="D40" s="166"/>
      <c r="E40" s="166"/>
      <c r="F40" s="103">
        <v>0</v>
      </c>
      <c r="G40" s="104">
        <v>747682.14</v>
      </c>
      <c r="H40" s="104">
        <v>157013.25</v>
      </c>
      <c r="I40" s="104">
        <v>904695.39</v>
      </c>
      <c r="J40" s="105" t="e">
        <f ca="1">IF(_xlfn.SINGLE(CenaCelkemVypocet)=0,"",I40/_xlfn.SINGLE(CenaCelkemVypocet)*100)</f>
        <v>#NAME?</v>
      </c>
    </row>
    <row r="41" spans="1:10" ht="25.5" hidden="1" customHeight="1" x14ac:dyDescent="0.2">
      <c r="A41" s="87">
        <v>3</v>
      </c>
      <c r="B41" s="106" t="s">
        <v>42</v>
      </c>
      <c r="C41" s="165" t="s">
        <v>43</v>
      </c>
      <c r="D41" s="165"/>
      <c r="E41" s="165"/>
      <c r="F41" s="107">
        <v>0</v>
      </c>
      <c r="G41" s="100">
        <v>747682.14</v>
      </c>
      <c r="H41" s="100">
        <v>157013.25</v>
      </c>
      <c r="I41" s="100">
        <v>904695.39</v>
      </c>
      <c r="J41" s="101" t="e">
        <f ca="1">IF(_xlfn.SINGLE(CenaCelkemVypocet)=0,"",I41/_xlfn.SINGLE(CenaCelkemVypocet)*100)</f>
        <v>#NAME?</v>
      </c>
    </row>
    <row r="42" spans="1:10" ht="25.5" hidden="1" customHeight="1" x14ac:dyDescent="0.2">
      <c r="A42" s="87"/>
      <c r="B42" s="167" t="s">
        <v>50</v>
      </c>
      <c r="C42" s="168"/>
      <c r="D42" s="168"/>
      <c r="E42" s="169"/>
      <c r="F42" s="108">
        <f>SUMIF(A39:A41,"=1",F39:F41)</f>
        <v>0</v>
      </c>
      <c r="G42" s="109">
        <f>SUMIF(A39:A41,"=1",G39:G41)</f>
        <v>747682.14</v>
      </c>
      <c r="H42" s="109">
        <f>SUMIF(A39:A41,"=1",H39:H41)</f>
        <v>157013.25</v>
      </c>
      <c r="I42" s="109">
        <f>SUMIF(A39:A41,"=1",I39:I41)</f>
        <v>904695.39</v>
      </c>
      <c r="J42" s="110" t="e">
        <f ca="1">SUMIF(A39:A41,"=1",J39:J41)</f>
        <v>#NAME?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50" spans="6:10" x14ac:dyDescent="0.2">
      <c r="F50" s="86"/>
      <c r="G50" s="86"/>
      <c r="H50" s="86"/>
      <c r="I50" s="86"/>
      <c r="J50" s="120"/>
    </row>
    <row r="51" spans="6:10" x14ac:dyDescent="0.2">
      <c r="F51" s="86"/>
      <c r="G51" s="86"/>
      <c r="H51" s="86"/>
      <c r="I51" s="86"/>
      <c r="J51" s="12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15" t="s">
        <v>7</v>
      </c>
      <c r="B1" s="215"/>
      <c r="C1" s="216"/>
      <c r="D1" s="215"/>
      <c r="E1" s="215"/>
      <c r="F1" s="215"/>
      <c r="G1" s="215"/>
    </row>
    <row r="2" spans="1:7" ht="24.95" customHeight="1" x14ac:dyDescent="0.2">
      <c r="A2" s="50" t="s">
        <v>8</v>
      </c>
      <c r="B2" s="49"/>
      <c r="C2" s="217"/>
      <c r="D2" s="217"/>
      <c r="E2" s="217"/>
      <c r="F2" s="217"/>
      <c r="G2" s="218"/>
    </row>
    <row r="3" spans="1:7" ht="24.95" customHeight="1" x14ac:dyDescent="0.2">
      <c r="A3" s="50" t="s">
        <v>9</v>
      </c>
      <c r="B3" s="49"/>
      <c r="C3" s="217"/>
      <c r="D3" s="217"/>
      <c r="E3" s="217"/>
      <c r="F3" s="217"/>
      <c r="G3" s="218"/>
    </row>
    <row r="4" spans="1:7" ht="24.95" customHeight="1" x14ac:dyDescent="0.2">
      <c r="A4" s="50" t="s">
        <v>10</v>
      </c>
      <c r="B4" s="49"/>
      <c r="C4" s="217"/>
      <c r="D4" s="217"/>
      <c r="E4" s="217"/>
      <c r="F4" s="217"/>
      <c r="G4" s="21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B81" sqref="AB81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1" t="s">
        <v>7</v>
      </c>
      <c r="B1" s="221"/>
      <c r="C1" s="221"/>
      <c r="D1" s="221"/>
      <c r="E1" s="221"/>
      <c r="F1" s="221"/>
      <c r="G1" s="221"/>
      <c r="AG1" t="s">
        <v>74</v>
      </c>
    </row>
    <row r="2" spans="1:60" ht="24.95" customHeight="1" x14ac:dyDescent="0.2">
      <c r="A2" s="122" t="s">
        <v>8</v>
      </c>
      <c r="B2" s="49" t="s">
        <v>47</v>
      </c>
      <c r="C2" s="222" t="s">
        <v>48</v>
      </c>
      <c r="D2" s="223"/>
      <c r="E2" s="223"/>
      <c r="F2" s="223"/>
      <c r="G2" s="224"/>
      <c r="AG2" t="s">
        <v>75</v>
      </c>
    </row>
    <row r="3" spans="1:60" ht="24.95" customHeight="1" x14ac:dyDescent="0.2">
      <c r="A3" s="122" t="s">
        <v>9</v>
      </c>
      <c r="B3" s="49" t="s">
        <v>42</v>
      </c>
      <c r="C3" s="222" t="s">
        <v>42</v>
      </c>
      <c r="D3" s="223"/>
      <c r="E3" s="223"/>
      <c r="F3" s="223"/>
      <c r="G3" s="224"/>
      <c r="AC3" s="119" t="s">
        <v>75</v>
      </c>
      <c r="AG3" t="s">
        <v>76</v>
      </c>
    </row>
    <row r="4" spans="1:60" ht="24.95" customHeight="1" x14ac:dyDescent="0.2">
      <c r="A4" s="123" t="s">
        <v>10</v>
      </c>
      <c r="B4" s="124" t="s">
        <v>42</v>
      </c>
      <c r="C4" s="225" t="s">
        <v>43</v>
      </c>
      <c r="D4" s="226"/>
      <c r="E4" s="226"/>
      <c r="F4" s="226"/>
      <c r="G4" s="227"/>
      <c r="AG4" t="s">
        <v>77</v>
      </c>
    </row>
    <row r="5" spans="1:60" x14ac:dyDescent="0.2">
      <c r="D5" s="10"/>
    </row>
    <row r="6" spans="1:60" ht="38.25" x14ac:dyDescent="0.2">
      <c r="A6" s="126" t="s">
        <v>78</v>
      </c>
      <c r="B6" s="128" t="s">
        <v>79</v>
      </c>
      <c r="C6" s="128" t="s">
        <v>80</v>
      </c>
      <c r="D6" s="127" t="s">
        <v>81</v>
      </c>
      <c r="E6" s="126" t="s">
        <v>82</v>
      </c>
      <c r="F6" s="125" t="s">
        <v>83</v>
      </c>
      <c r="G6" s="126" t="s">
        <v>31</v>
      </c>
      <c r="H6" s="129" t="s">
        <v>32</v>
      </c>
      <c r="I6" s="129" t="s">
        <v>84</v>
      </c>
      <c r="J6" s="129" t="s">
        <v>33</v>
      </c>
      <c r="K6" s="129" t="s">
        <v>85</v>
      </c>
      <c r="L6" s="129" t="s">
        <v>86</v>
      </c>
      <c r="M6" s="129" t="s">
        <v>87</v>
      </c>
      <c r="N6" s="129" t="s">
        <v>88</v>
      </c>
      <c r="O6" s="129" t="s">
        <v>89</v>
      </c>
      <c r="P6" s="129" t="s">
        <v>90</v>
      </c>
      <c r="Q6" s="129" t="s">
        <v>91</v>
      </c>
      <c r="R6" s="129" t="s">
        <v>92</v>
      </c>
      <c r="S6" s="129" t="s">
        <v>93</v>
      </c>
      <c r="T6" s="129" t="s">
        <v>94</v>
      </c>
      <c r="U6" s="129" t="s">
        <v>95</v>
      </c>
      <c r="V6" s="129" t="s">
        <v>96</v>
      </c>
      <c r="W6" s="129" t="s">
        <v>97</v>
      </c>
      <c r="X6" s="129" t="s">
        <v>98</v>
      </c>
      <c r="Y6" s="129" t="s">
        <v>99</v>
      </c>
    </row>
    <row r="7" spans="1:60" hidden="1" x14ac:dyDescent="0.2">
      <c r="A7" s="3"/>
      <c r="B7" s="4"/>
      <c r="C7" s="4"/>
      <c r="D7" s="6"/>
      <c r="E7" s="131"/>
      <c r="F7" s="132"/>
      <c r="G7" s="132"/>
      <c r="H7" s="132"/>
      <c r="I7" s="132"/>
      <c r="J7" s="132"/>
      <c r="K7" s="132"/>
      <c r="L7" s="132"/>
      <c r="M7" s="132"/>
      <c r="N7" s="131"/>
      <c r="O7" s="131"/>
      <c r="P7" s="131"/>
      <c r="Q7" s="131"/>
      <c r="R7" s="132"/>
      <c r="S7" s="132"/>
      <c r="T7" s="132"/>
      <c r="U7" s="132"/>
      <c r="V7" s="132"/>
      <c r="W7" s="132"/>
      <c r="X7" s="132"/>
      <c r="Y7" s="132"/>
    </row>
    <row r="8" spans="1:60" x14ac:dyDescent="0.2">
      <c r="A8" s="139" t="s">
        <v>100</v>
      </c>
      <c r="B8" s="140" t="s">
        <v>58</v>
      </c>
      <c r="C8" s="154" t="s">
        <v>59</v>
      </c>
      <c r="D8" s="141"/>
      <c r="E8" s="142"/>
      <c r="F8" s="143"/>
      <c r="G8" s="144">
        <f>SUM(G9:G26)</f>
        <v>0</v>
      </c>
      <c r="H8" s="138"/>
      <c r="I8" s="138">
        <v>1354.28</v>
      </c>
      <c r="J8" s="138"/>
      <c r="K8" s="138">
        <v>243288.91</v>
      </c>
      <c r="L8" s="138"/>
      <c r="M8" s="138"/>
      <c r="N8" s="137"/>
      <c r="O8" s="137"/>
      <c r="P8" s="137"/>
      <c r="Q8" s="137"/>
      <c r="R8" s="138"/>
      <c r="S8" s="138"/>
      <c r="T8" s="138"/>
      <c r="U8" s="138"/>
      <c r="V8" s="138"/>
      <c r="W8" s="138"/>
      <c r="X8" s="138"/>
      <c r="Y8" s="138"/>
      <c r="AG8" t="s">
        <v>101</v>
      </c>
    </row>
    <row r="9" spans="1:60" x14ac:dyDescent="0.2">
      <c r="A9" s="149">
        <v>1</v>
      </c>
      <c r="B9" s="150" t="s">
        <v>102</v>
      </c>
      <c r="C9" s="155" t="s">
        <v>103</v>
      </c>
      <c r="D9" s="151" t="s">
        <v>104</v>
      </c>
      <c r="E9" s="152">
        <v>49.9</v>
      </c>
      <c r="F9" s="161">
        <v>0</v>
      </c>
      <c r="G9" s="153">
        <f>E9*F9</f>
        <v>0</v>
      </c>
      <c r="H9" s="136">
        <v>0</v>
      </c>
      <c r="I9" s="136">
        <v>0</v>
      </c>
      <c r="J9" s="136">
        <v>259</v>
      </c>
      <c r="K9" s="136">
        <v>12924.1</v>
      </c>
      <c r="L9" s="136">
        <v>21</v>
      </c>
      <c r="M9" s="136">
        <v>15638.161</v>
      </c>
      <c r="N9" s="135">
        <v>0</v>
      </c>
      <c r="O9" s="135">
        <v>0</v>
      </c>
      <c r="P9" s="135">
        <v>0</v>
      </c>
      <c r="Q9" s="135">
        <v>0</v>
      </c>
      <c r="R9" s="136"/>
      <c r="S9" s="136" t="s">
        <v>105</v>
      </c>
      <c r="T9" s="136" t="s">
        <v>105</v>
      </c>
      <c r="U9" s="136">
        <v>0.2</v>
      </c>
      <c r="V9" s="136">
        <v>9.98</v>
      </c>
      <c r="W9" s="136"/>
      <c r="X9" s="136" t="s">
        <v>106</v>
      </c>
      <c r="Y9" s="136" t="s">
        <v>107</v>
      </c>
      <c r="Z9" s="130"/>
      <c r="AA9" s="130"/>
      <c r="AB9" s="159"/>
      <c r="AC9" s="130"/>
      <c r="AD9" s="130"/>
      <c r="AE9" s="130"/>
      <c r="AF9" s="130"/>
      <c r="AG9" s="130" t="s">
        <v>108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x14ac:dyDescent="0.2">
      <c r="A10" s="149">
        <v>2</v>
      </c>
      <c r="B10" s="150" t="s">
        <v>109</v>
      </c>
      <c r="C10" s="155" t="s">
        <v>110</v>
      </c>
      <c r="D10" s="151" t="s">
        <v>104</v>
      </c>
      <c r="E10" s="152">
        <v>49.9</v>
      </c>
      <c r="F10" s="161">
        <v>0</v>
      </c>
      <c r="G10" s="153">
        <f t="shared" ref="G10:G26" si="0">E10*F10</f>
        <v>0</v>
      </c>
      <c r="H10" s="136">
        <v>0</v>
      </c>
      <c r="I10" s="136">
        <v>0</v>
      </c>
      <c r="J10" s="136">
        <v>42.9</v>
      </c>
      <c r="K10" s="136">
        <v>2140.71</v>
      </c>
      <c r="L10" s="136">
        <v>21</v>
      </c>
      <c r="M10" s="136">
        <v>2590.2591000000002</v>
      </c>
      <c r="N10" s="135">
        <v>0</v>
      </c>
      <c r="O10" s="135">
        <v>0</v>
      </c>
      <c r="P10" s="135">
        <v>0</v>
      </c>
      <c r="Q10" s="135">
        <v>0</v>
      </c>
      <c r="R10" s="136"/>
      <c r="S10" s="136" t="s">
        <v>105</v>
      </c>
      <c r="T10" s="136" t="s">
        <v>105</v>
      </c>
      <c r="U10" s="136">
        <v>8.4000000000000005E-2</v>
      </c>
      <c r="V10" s="136">
        <v>4.1916000000000002</v>
      </c>
      <c r="W10" s="136"/>
      <c r="X10" s="136" t="s">
        <v>106</v>
      </c>
      <c r="Y10" s="136" t="s">
        <v>107</v>
      </c>
      <c r="Z10" s="130"/>
      <c r="AA10" s="130"/>
      <c r="AB10" s="130"/>
      <c r="AC10" s="130"/>
      <c r="AD10" s="130"/>
      <c r="AE10" s="130"/>
      <c r="AF10" s="130"/>
      <c r="AG10" s="130" t="s">
        <v>108</v>
      </c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x14ac:dyDescent="0.2">
      <c r="A11" s="149">
        <v>3</v>
      </c>
      <c r="B11" s="150" t="s">
        <v>111</v>
      </c>
      <c r="C11" s="155" t="s">
        <v>112</v>
      </c>
      <c r="D11" s="151" t="s">
        <v>113</v>
      </c>
      <c r="E11" s="152">
        <v>97.5</v>
      </c>
      <c r="F11" s="161">
        <v>0</v>
      </c>
      <c r="G11" s="153">
        <f t="shared" si="0"/>
        <v>0</v>
      </c>
      <c r="H11" s="136">
        <v>13.89</v>
      </c>
      <c r="I11" s="136">
        <v>1354.2750000000001</v>
      </c>
      <c r="J11" s="136">
        <v>135.11000000000001</v>
      </c>
      <c r="K11" s="136">
        <v>13173.225000000002</v>
      </c>
      <c r="L11" s="136">
        <v>21</v>
      </c>
      <c r="M11" s="136">
        <v>17578.275000000001</v>
      </c>
      <c r="N11" s="135">
        <v>9.8999999999999999E-4</v>
      </c>
      <c r="O11" s="135">
        <v>9.6525E-2</v>
      </c>
      <c r="P11" s="135">
        <v>0</v>
      </c>
      <c r="Q11" s="135">
        <v>0</v>
      </c>
      <c r="R11" s="136"/>
      <c r="S11" s="136" t="s">
        <v>105</v>
      </c>
      <c r="T11" s="136" t="s">
        <v>105</v>
      </c>
      <c r="U11" s="136">
        <v>0.23599999999999999</v>
      </c>
      <c r="V11" s="136">
        <v>23.009999999999998</v>
      </c>
      <c r="W11" s="136"/>
      <c r="X11" s="136" t="s">
        <v>106</v>
      </c>
      <c r="Y11" s="136" t="s">
        <v>107</v>
      </c>
      <c r="Z11" s="130"/>
      <c r="AA11" s="130"/>
      <c r="AB11" s="130"/>
      <c r="AC11" s="130"/>
      <c r="AD11" s="130"/>
      <c r="AE11" s="130"/>
      <c r="AF11" s="130"/>
      <c r="AG11" s="130" t="s">
        <v>108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x14ac:dyDescent="0.2">
      <c r="A12" s="149">
        <v>4</v>
      </c>
      <c r="B12" s="150" t="s">
        <v>114</v>
      </c>
      <c r="C12" s="155" t="s">
        <v>115</v>
      </c>
      <c r="D12" s="151" t="s">
        <v>113</v>
      </c>
      <c r="E12" s="152">
        <v>97.5</v>
      </c>
      <c r="F12" s="161">
        <v>0</v>
      </c>
      <c r="G12" s="153">
        <f t="shared" si="0"/>
        <v>0</v>
      </c>
      <c r="H12" s="136">
        <v>0</v>
      </c>
      <c r="I12" s="136">
        <v>0</v>
      </c>
      <c r="J12" s="136">
        <v>32.1</v>
      </c>
      <c r="K12" s="136">
        <v>3129.75</v>
      </c>
      <c r="L12" s="136">
        <v>21</v>
      </c>
      <c r="M12" s="136">
        <v>3786.9974999999999</v>
      </c>
      <c r="N12" s="135">
        <v>0</v>
      </c>
      <c r="O12" s="135">
        <v>0</v>
      </c>
      <c r="P12" s="135">
        <v>0</v>
      </c>
      <c r="Q12" s="135">
        <v>0</v>
      </c>
      <c r="R12" s="136"/>
      <c r="S12" s="136" t="s">
        <v>105</v>
      </c>
      <c r="T12" s="136" t="s">
        <v>105</v>
      </c>
      <c r="U12" s="136">
        <v>7.0000000000000007E-2</v>
      </c>
      <c r="V12" s="136">
        <v>6.8250000000000011</v>
      </c>
      <c r="W12" s="136"/>
      <c r="X12" s="136" t="s">
        <v>106</v>
      </c>
      <c r="Y12" s="136" t="s">
        <v>107</v>
      </c>
      <c r="Z12" s="130"/>
      <c r="AA12" s="130"/>
      <c r="AB12" s="130"/>
      <c r="AC12" s="130"/>
      <c r="AD12" s="130"/>
      <c r="AE12" s="130"/>
      <c r="AF12" s="130"/>
      <c r="AG12" s="130" t="s">
        <v>108</v>
      </c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x14ac:dyDescent="0.2">
      <c r="A13" s="149">
        <v>5</v>
      </c>
      <c r="B13" s="150" t="s">
        <v>116</v>
      </c>
      <c r="C13" s="155" t="s">
        <v>117</v>
      </c>
      <c r="D13" s="151" t="s">
        <v>104</v>
      </c>
      <c r="E13" s="152">
        <v>26.3</v>
      </c>
      <c r="F13" s="161">
        <v>0</v>
      </c>
      <c r="G13" s="153">
        <f t="shared" si="0"/>
        <v>0</v>
      </c>
      <c r="H13" s="136">
        <v>0</v>
      </c>
      <c r="I13" s="136">
        <v>0</v>
      </c>
      <c r="J13" s="136">
        <v>1119</v>
      </c>
      <c r="K13" s="136">
        <v>29429.7</v>
      </c>
      <c r="L13" s="136">
        <v>21</v>
      </c>
      <c r="M13" s="136">
        <v>35609.936999999998</v>
      </c>
      <c r="N13" s="135">
        <v>0</v>
      </c>
      <c r="O13" s="135">
        <v>0</v>
      </c>
      <c r="P13" s="135">
        <v>0</v>
      </c>
      <c r="Q13" s="135">
        <v>0</v>
      </c>
      <c r="R13" s="136"/>
      <c r="S13" s="136" t="s">
        <v>105</v>
      </c>
      <c r="T13" s="136" t="s">
        <v>105</v>
      </c>
      <c r="U13" s="136">
        <v>2.2490000000000001</v>
      </c>
      <c r="V13" s="136">
        <v>59.148700000000005</v>
      </c>
      <c r="W13" s="136"/>
      <c r="X13" s="136" t="s">
        <v>106</v>
      </c>
      <c r="Y13" s="136" t="s">
        <v>107</v>
      </c>
      <c r="Z13" s="130"/>
      <c r="AA13" s="130"/>
      <c r="AB13" s="130"/>
      <c r="AC13" s="130"/>
      <c r="AD13" s="130"/>
      <c r="AE13" s="130"/>
      <c r="AF13" s="130"/>
      <c r="AG13" s="130" t="s">
        <v>108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x14ac:dyDescent="0.2">
      <c r="A14" s="149">
        <v>6</v>
      </c>
      <c r="B14" s="150" t="s">
        <v>118</v>
      </c>
      <c r="C14" s="155" t="s">
        <v>119</v>
      </c>
      <c r="D14" s="151" t="s">
        <v>104</v>
      </c>
      <c r="E14" s="152">
        <v>26.3</v>
      </c>
      <c r="F14" s="161">
        <v>0</v>
      </c>
      <c r="G14" s="153">
        <f t="shared" si="0"/>
        <v>0</v>
      </c>
      <c r="H14" s="136">
        <v>0</v>
      </c>
      <c r="I14" s="136">
        <v>0</v>
      </c>
      <c r="J14" s="136">
        <v>67.099999999999994</v>
      </c>
      <c r="K14" s="136">
        <v>1764.7299999999998</v>
      </c>
      <c r="L14" s="136">
        <v>21</v>
      </c>
      <c r="M14" s="136">
        <v>2135.3233</v>
      </c>
      <c r="N14" s="135">
        <v>0</v>
      </c>
      <c r="O14" s="135">
        <v>0</v>
      </c>
      <c r="P14" s="135">
        <v>0</v>
      </c>
      <c r="Q14" s="135">
        <v>0</v>
      </c>
      <c r="R14" s="136"/>
      <c r="S14" s="136" t="s">
        <v>105</v>
      </c>
      <c r="T14" s="136" t="s">
        <v>105</v>
      </c>
      <c r="U14" s="136">
        <v>0.107</v>
      </c>
      <c r="V14" s="136">
        <v>2.8140999999999998</v>
      </c>
      <c r="W14" s="136"/>
      <c r="X14" s="136" t="s">
        <v>106</v>
      </c>
      <c r="Y14" s="136" t="s">
        <v>107</v>
      </c>
      <c r="Z14" s="130"/>
      <c r="AA14" s="130"/>
      <c r="AB14" s="130"/>
      <c r="AC14" s="130"/>
      <c r="AD14" s="130"/>
      <c r="AE14" s="130"/>
      <c r="AF14" s="130"/>
      <c r="AG14" s="130" t="s">
        <v>108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x14ac:dyDescent="0.2">
      <c r="A15" s="149">
        <v>7</v>
      </c>
      <c r="B15" s="150" t="s">
        <v>120</v>
      </c>
      <c r="C15" s="155" t="s">
        <v>121</v>
      </c>
      <c r="D15" s="151" t="s">
        <v>104</v>
      </c>
      <c r="E15" s="152">
        <v>76.2</v>
      </c>
      <c r="F15" s="161">
        <v>0</v>
      </c>
      <c r="G15" s="153">
        <f t="shared" si="0"/>
        <v>0</v>
      </c>
      <c r="H15" s="136">
        <v>0</v>
      </c>
      <c r="I15" s="136">
        <v>0</v>
      </c>
      <c r="J15" s="136">
        <v>148.5</v>
      </c>
      <c r="K15" s="136">
        <v>11315.7</v>
      </c>
      <c r="L15" s="136">
        <v>21</v>
      </c>
      <c r="M15" s="136">
        <v>13691.997000000001</v>
      </c>
      <c r="N15" s="135">
        <v>0</v>
      </c>
      <c r="O15" s="135">
        <v>0</v>
      </c>
      <c r="P15" s="135">
        <v>0</v>
      </c>
      <c r="Q15" s="135">
        <v>0</v>
      </c>
      <c r="R15" s="136"/>
      <c r="S15" s="136" t="s">
        <v>105</v>
      </c>
      <c r="T15" s="136" t="s">
        <v>105</v>
      </c>
      <c r="U15" s="136">
        <v>0.34499999999999997</v>
      </c>
      <c r="V15" s="136">
        <v>26.288999999999998</v>
      </c>
      <c r="W15" s="136"/>
      <c r="X15" s="136" t="s">
        <v>106</v>
      </c>
      <c r="Y15" s="136" t="s">
        <v>107</v>
      </c>
      <c r="Z15" s="130"/>
      <c r="AA15" s="130"/>
      <c r="AB15" s="130"/>
      <c r="AC15" s="130"/>
      <c r="AD15" s="130"/>
      <c r="AE15" s="130"/>
      <c r="AF15" s="130"/>
      <c r="AG15" s="130" t="s">
        <v>108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x14ac:dyDescent="0.2">
      <c r="A16" s="149">
        <v>8</v>
      </c>
      <c r="B16" s="150" t="s">
        <v>122</v>
      </c>
      <c r="C16" s="155" t="s">
        <v>123</v>
      </c>
      <c r="D16" s="151" t="s">
        <v>104</v>
      </c>
      <c r="E16" s="152">
        <v>76.2</v>
      </c>
      <c r="F16" s="161">
        <v>0</v>
      </c>
      <c r="G16" s="153">
        <f t="shared" si="0"/>
        <v>0</v>
      </c>
      <c r="H16" s="136">
        <v>0</v>
      </c>
      <c r="I16" s="136">
        <v>0</v>
      </c>
      <c r="J16" s="136">
        <v>308</v>
      </c>
      <c r="K16" s="136">
        <v>23469.600000000002</v>
      </c>
      <c r="L16" s="136">
        <v>21</v>
      </c>
      <c r="M16" s="136">
        <v>28398.215999999997</v>
      </c>
      <c r="N16" s="135">
        <v>0</v>
      </c>
      <c r="O16" s="135">
        <v>0</v>
      </c>
      <c r="P16" s="135">
        <v>0</v>
      </c>
      <c r="Q16" s="135">
        <v>0</v>
      </c>
      <c r="R16" s="136"/>
      <c r="S16" s="136" t="s">
        <v>105</v>
      </c>
      <c r="T16" s="136" t="s">
        <v>105</v>
      </c>
      <c r="U16" s="136">
        <v>0.65200000000000002</v>
      </c>
      <c r="V16" s="136">
        <v>49.682400000000001</v>
      </c>
      <c r="W16" s="136"/>
      <c r="X16" s="136" t="s">
        <v>106</v>
      </c>
      <c r="Y16" s="136" t="s">
        <v>107</v>
      </c>
      <c r="Z16" s="130"/>
      <c r="AA16" s="130"/>
      <c r="AB16" s="130"/>
      <c r="AC16" s="130"/>
      <c r="AD16" s="130"/>
      <c r="AE16" s="130"/>
      <c r="AF16" s="130"/>
      <c r="AG16" s="130" t="s">
        <v>108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ht="22.5" x14ac:dyDescent="0.2">
      <c r="A17" s="149">
        <v>9</v>
      </c>
      <c r="B17" s="150" t="s">
        <v>124</v>
      </c>
      <c r="C17" s="155" t="s">
        <v>125</v>
      </c>
      <c r="D17" s="151" t="s">
        <v>104</v>
      </c>
      <c r="E17" s="152">
        <v>76.2</v>
      </c>
      <c r="F17" s="161">
        <v>0</v>
      </c>
      <c r="G17" s="153">
        <f t="shared" si="0"/>
        <v>0</v>
      </c>
      <c r="H17" s="136">
        <v>0</v>
      </c>
      <c r="I17" s="136">
        <v>0</v>
      </c>
      <c r="J17" s="136">
        <v>143</v>
      </c>
      <c r="K17" s="136">
        <v>10896.6</v>
      </c>
      <c r="L17" s="136">
        <v>21</v>
      </c>
      <c r="M17" s="136">
        <v>13184.886</v>
      </c>
      <c r="N17" s="135">
        <v>0</v>
      </c>
      <c r="O17" s="135">
        <v>0</v>
      </c>
      <c r="P17" s="135">
        <v>0</v>
      </c>
      <c r="Q17" s="135">
        <v>0</v>
      </c>
      <c r="R17" s="136"/>
      <c r="S17" s="136" t="s">
        <v>105</v>
      </c>
      <c r="T17" s="136" t="s">
        <v>105</v>
      </c>
      <c r="U17" s="136">
        <v>5.1999999999999998E-3</v>
      </c>
      <c r="V17" s="136">
        <v>0.39623999999999998</v>
      </c>
      <c r="W17" s="136"/>
      <c r="X17" s="136" t="s">
        <v>106</v>
      </c>
      <c r="Y17" s="136" t="s">
        <v>107</v>
      </c>
      <c r="Z17" s="130"/>
      <c r="AA17" s="130"/>
      <c r="AB17" s="130"/>
      <c r="AC17" s="130"/>
      <c r="AD17" s="130"/>
      <c r="AE17" s="130"/>
      <c r="AF17" s="130"/>
      <c r="AG17" s="130" t="s">
        <v>108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x14ac:dyDescent="0.2">
      <c r="A18" s="149">
        <v>10</v>
      </c>
      <c r="B18" s="150" t="s">
        <v>126</v>
      </c>
      <c r="C18" s="155" t="s">
        <v>127</v>
      </c>
      <c r="D18" s="151" t="s">
        <v>104</v>
      </c>
      <c r="E18" s="152">
        <v>76.2</v>
      </c>
      <c r="F18" s="161">
        <v>0</v>
      </c>
      <c r="G18" s="153">
        <f t="shared" si="0"/>
        <v>0</v>
      </c>
      <c r="H18" s="136">
        <v>0</v>
      </c>
      <c r="I18" s="136">
        <v>0</v>
      </c>
      <c r="J18" s="136">
        <v>32</v>
      </c>
      <c r="K18" s="136">
        <v>2438.4</v>
      </c>
      <c r="L18" s="136">
        <v>21</v>
      </c>
      <c r="M18" s="136">
        <v>2950.4639999999999</v>
      </c>
      <c r="N18" s="135">
        <v>0</v>
      </c>
      <c r="O18" s="135">
        <v>0</v>
      </c>
      <c r="P18" s="135">
        <v>0</v>
      </c>
      <c r="Q18" s="135">
        <v>0</v>
      </c>
      <c r="R18" s="136"/>
      <c r="S18" s="136" t="s">
        <v>105</v>
      </c>
      <c r="T18" s="136" t="s">
        <v>105</v>
      </c>
      <c r="U18" s="136">
        <v>3.1E-2</v>
      </c>
      <c r="V18" s="136">
        <v>2.3622000000000001</v>
      </c>
      <c r="W18" s="136"/>
      <c r="X18" s="136" t="s">
        <v>106</v>
      </c>
      <c r="Y18" s="136" t="s">
        <v>107</v>
      </c>
      <c r="Z18" s="130"/>
      <c r="AA18" s="130"/>
      <c r="AB18" s="130"/>
      <c r="AC18" s="130"/>
      <c r="AD18" s="130"/>
      <c r="AE18" s="130"/>
      <c r="AF18" s="130"/>
      <c r="AG18" s="130" t="s">
        <v>108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x14ac:dyDescent="0.2">
      <c r="A19" s="149">
        <v>11</v>
      </c>
      <c r="B19" s="150" t="s">
        <v>128</v>
      </c>
      <c r="C19" s="155" t="s">
        <v>129</v>
      </c>
      <c r="D19" s="151" t="s">
        <v>104</v>
      </c>
      <c r="E19" s="152">
        <v>76.2</v>
      </c>
      <c r="F19" s="161">
        <v>0</v>
      </c>
      <c r="G19" s="153">
        <f t="shared" si="0"/>
        <v>0</v>
      </c>
      <c r="H19" s="136">
        <v>0</v>
      </c>
      <c r="I19" s="136">
        <v>0</v>
      </c>
      <c r="J19" s="136">
        <v>513</v>
      </c>
      <c r="K19" s="136">
        <v>39090.6</v>
      </c>
      <c r="L19" s="136">
        <v>21</v>
      </c>
      <c r="M19" s="136">
        <v>47299.625999999997</v>
      </c>
      <c r="N19" s="135">
        <v>0</v>
      </c>
      <c r="O19" s="135">
        <v>0</v>
      </c>
      <c r="P19" s="135">
        <v>0</v>
      </c>
      <c r="Q19" s="135">
        <v>0</v>
      </c>
      <c r="R19" s="136"/>
      <c r="S19" s="136" t="s">
        <v>105</v>
      </c>
      <c r="T19" s="136" t="s">
        <v>105</v>
      </c>
      <c r="U19" s="136">
        <v>0</v>
      </c>
      <c r="V19" s="136">
        <v>0</v>
      </c>
      <c r="W19" s="136"/>
      <c r="X19" s="136" t="s">
        <v>106</v>
      </c>
      <c r="Y19" s="136" t="s">
        <v>107</v>
      </c>
      <c r="Z19" s="130"/>
      <c r="AA19" s="130"/>
      <c r="AB19" s="130"/>
      <c r="AC19" s="130"/>
      <c r="AD19" s="130"/>
      <c r="AE19" s="130"/>
      <c r="AF19" s="130"/>
      <c r="AG19" s="130" t="s">
        <v>108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ht="22.5" x14ac:dyDescent="0.2">
      <c r="A20" s="149">
        <v>12</v>
      </c>
      <c r="B20" s="150" t="s">
        <v>130</v>
      </c>
      <c r="C20" s="155" t="s">
        <v>131</v>
      </c>
      <c r="D20" s="151" t="s">
        <v>104</v>
      </c>
      <c r="E20" s="152">
        <v>36.6</v>
      </c>
      <c r="F20" s="161">
        <v>0</v>
      </c>
      <c r="G20" s="153">
        <f t="shared" si="0"/>
        <v>0</v>
      </c>
      <c r="H20" s="136">
        <v>0</v>
      </c>
      <c r="I20" s="136">
        <v>0</v>
      </c>
      <c r="J20" s="136">
        <v>939</v>
      </c>
      <c r="K20" s="136">
        <v>34367.4</v>
      </c>
      <c r="L20" s="136">
        <v>21</v>
      </c>
      <c r="M20" s="136">
        <v>41584.554000000004</v>
      </c>
      <c r="N20" s="135">
        <v>1.67</v>
      </c>
      <c r="O20" s="135">
        <v>61.122</v>
      </c>
      <c r="P20" s="135">
        <v>0</v>
      </c>
      <c r="Q20" s="135">
        <v>0</v>
      </c>
      <c r="R20" s="136"/>
      <c r="S20" s="136" t="s">
        <v>105</v>
      </c>
      <c r="T20" s="136" t="s">
        <v>132</v>
      </c>
      <c r="U20" s="136">
        <v>0.21299999999999999</v>
      </c>
      <c r="V20" s="136">
        <v>7.7957999999999998</v>
      </c>
      <c r="W20" s="136"/>
      <c r="X20" s="136" t="s">
        <v>133</v>
      </c>
      <c r="Y20" s="136" t="s">
        <v>107</v>
      </c>
      <c r="Z20" s="130"/>
      <c r="AA20" s="130"/>
      <c r="AB20" s="130"/>
      <c r="AC20" s="130"/>
      <c r="AD20" s="130"/>
      <c r="AE20" s="130"/>
      <c r="AF20" s="130"/>
      <c r="AG20" s="130" t="s">
        <v>134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x14ac:dyDescent="0.2">
      <c r="A21" s="149">
        <v>13</v>
      </c>
      <c r="B21" s="150" t="s">
        <v>135</v>
      </c>
      <c r="C21" s="155" t="s">
        <v>136</v>
      </c>
      <c r="D21" s="151" t="s">
        <v>137</v>
      </c>
      <c r="E21" s="152">
        <v>5</v>
      </c>
      <c r="F21" s="161">
        <v>0</v>
      </c>
      <c r="G21" s="153">
        <f t="shared" si="0"/>
        <v>0</v>
      </c>
      <c r="H21" s="136">
        <v>0</v>
      </c>
      <c r="I21" s="136">
        <v>0</v>
      </c>
      <c r="J21" s="136">
        <v>320</v>
      </c>
      <c r="K21" s="136">
        <v>1600</v>
      </c>
      <c r="L21" s="136">
        <v>21</v>
      </c>
      <c r="M21" s="136">
        <v>1936</v>
      </c>
      <c r="N21" s="135">
        <v>0</v>
      </c>
      <c r="O21" s="135">
        <v>0</v>
      </c>
      <c r="P21" s="135">
        <v>2.4E-2</v>
      </c>
      <c r="Q21" s="135">
        <v>0.12</v>
      </c>
      <c r="R21" s="136"/>
      <c r="S21" s="136" t="s">
        <v>105</v>
      </c>
      <c r="T21" s="136" t="s">
        <v>105</v>
      </c>
      <c r="U21" s="136">
        <v>0.23</v>
      </c>
      <c r="V21" s="136">
        <v>1.1500000000000001</v>
      </c>
      <c r="W21" s="136"/>
      <c r="X21" s="136" t="s">
        <v>106</v>
      </c>
      <c r="Y21" s="136" t="s">
        <v>107</v>
      </c>
      <c r="Z21" s="130"/>
      <c r="AA21" s="130"/>
      <c r="AB21" s="130"/>
      <c r="AC21" s="130"/>
      <c r="AD21" s="130"/>
      <c r="AE21" s="130"/>
      <c r="AF21" s="130"/>
      <c r="AG21" s="130" t="s">
        <v>108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x14ac:dyDescent="0.2">
      <c r="A22" s="149">
        <v>14</v>
      </c>
      <c r="B22" s="150" t="s">
        <v>138</v>
      </c>
      <c r="C22" s="155" t="s">
        <v>139</v>
      </c>
      <c r="D22" s="151" t="s">
        <v>140</v>
      </c>
      <c r="E22" s="152">
        <v>2</v>
      </c>
      <c r="F22" s="161">
        <v>0</v>
      </c>
      <c r="G22" s="153">
        <f t="shared" si="0"/>
        <v>0</v>
      </c>
      <c r="H22" s="136">
        <v>0</v>
      </c>
      <c r="I22" s="136">
        <v>0</v>
      </c>
      <c r="J22" s="136">
        <v>2950</v>
      </c>
      <c r="K22" s="136">
        <v>5900</v>
      </c>
      <c r="L22" s="136">
        <v>21</v>
      </c>
      <c r="M22" s="136">
        <v>7139</v>
      </c>
      <c r="N22" s="135">
        <v>0</v>
      </c>
      <c r="O22" s="135">
        <v>0</v>
      </c>
      <c r="P22" s="135">
        <v>0</v>
      </c>
      <c r="Q22" s="135">
        <v>0</v>
      </c>
      <c r="R22" s="136"/>
      <c r="S22" s="136" t="s">
        <v>141</v>
      </c>
      <c r="T22" s="136" t="s">
        <v>132</v>
      </c>
      <c r="U22" s="136">
        <v>0</v>
      </c>
      <c r="V22" s="136">
        <v>0</v>
      </c>
      <c r="W22" s="136"/>
      <c r="X22" s="136" t="s">
        <v>106</v>
      </c>
      <c r="Y22" s="136" t="s">
        <v>107</v>
      </c>
      <c r="Z22" s="130"/>
      <c r="AA22" s="130"/>
      <c r="AB22" s="130"/>
      <c r="AC22" s="130"/>
      <c r="AD22" s="130"/>
      <c r="AE22" s="130"/>
      <c r="AF22" s="130"/>
      <c r="AG22" s="130" t="s">
        <v>108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ht="22.5" x14ac:dyDescent="0.2">
      <c r="A23" s="149">
        <v>15</v>
      </c>
      <c r="B23" s="150" t="s">
        <v>142</v>
      </c>
      <c r="C23" s="155" t="s">
        <v>143</v>
      </c>
      <c r="D23" s="151" t="s">
        <v>144</v>
      </c>
      <c r="E23" s="152">
        <v>2</v>
      </c>
      <c r="F23" s="161">
        <v>0</v>
      </c>
      <c r="G23" s="153">
        <f t="shared" si="0"/>
        <v>0</v>
      </c>
      <c r="H23" s="136">
        <v>0</v>
      </c>
      <c r="I23" s="136">
        <v>0</v>
      </c>
      <c r="J23" s="136">
        <v>3980</v>
      </c>
      <c r="K23" s="136">
        <v>7960</v>
      </c>
      <c r="L23" s="136">
        <v>21</v>
      </c>
      <c r="M23" s="136">
        <v>9631.6</v>
      </c>
      <c r="N23" s="135">
        <v>0</v>
      </c>
      <c r="O23" s="135">
        <v>0</v>
      </c>
      <c r="P23" s="135">
        <v>0</v>
      </c>
      <c r="Q23" s="135">
        <v>0</v>
      </c>
      <c r="R23" s="136"/>
      <c r="S23" s="136" t="s">
        <v>141</v>
      </c>
      <c r="T23" s="136" t="s">
        <v>132</v>
      </c>
      <c r="U23" s="136">
        <v>0</v>
      </c>
      <c r="V23" s="136">
        <v>0</v>
      </c>
      <c r="W23" s="136"/>
      <c r="X23" s="136" t="s">
        <v>145</v>
      </c>
      <c r="Y23" s="136" t="s">
        <v>107</v>
      </c>
      <c r="Z23" s="130"/>
      <c r="AA23" s="130"/>
      <c r="AB23" s="130"/>
      <c r="AC23" s="130"/>
      <c r="AD23" s="130"/>
      <c r="AE23" s="130"/>
      <c r="AF23" s="130"/>
      <c r="AG23" s="130" t="s">
        <v>146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ht="22.5" x14ac:dyDescent="0.2">
      <c r="A24" s="149">
        <v>16</v>
      </c>
      <c r="B24" s="150" t="s">
        <v>142</v>
      </c>
      <c r="C24" s="155" t="s">
        <v>147</v>
      </c>
      <c r="D24" s="151" t="s">
        <v>144</v>
      </c>
      <c r="E24" s="152">
        <v>1</v>
      </c>
      <c r="F24" s="161">
        <v>0</v>
      </c>
      <c r="G24" s="153">
        <f t="shared" si="0"/>
        <v>0</v>
      </c>
      <c r="H24" s="136">
        <v>0</v>
      </c>
      <c r="I24" s="136">
        <v>0</v>
      </c>
      <c r="J24" s="136">
        <v>1900</v>
      </c>
      <c r="K24" s="136">
        <v>1900</v>
      </c>
      <c r="L24" s="136">
        <v>21</v>
      </c>
      <c r="M24" s="136">
        <v>2299</v>
      </c>
      <c r="N24" s="135">
        <v>0</v>
      </c>
      <c r="O24" s="135">
        <v>0</v>
      </c>
      <c r="P24" s="135">
        <v>0</v>
      </c>
      <c r="Q24" s="135">
        <v>0</v>
      </c>
      <c r="R24" s="136"/>
      <c r="S24" s="136" t="s">
        <v>141</v>
      </c>
      <c r="T24" s="136" t="s">
        <v>132</v>
      </c>
      <c r="U24" s="136">
        <v>0</v>
      </c>
      <c r="V24" s="136">
        <v>0</v>
      </c>
      <c r="W24" s="136"/>
      <c r="X24" s="136" t="s">
        <v>145</v>
      </c>
      <c r="Y24" s="136" t="s">
        <v>107</v>
      </c>
      <c r="Z24" s="130"/>
      <c r="AA24" s="130"/>
      <c r="AB24" s="130"/>
      <c r="AC24" s="130"/>
      <c r="AD24" s="130"/>
      <c r="AE24" s="130"/>
      <c r="AF24" s="130"/>
      <c r="AG24" s="130" t="s">
        <v>146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ht="22.5" x14ac:dyDescent="0.2">
      <c r="A25" s="149">
        <v>17</v>
      </c>
      <c r="B25" s="150" t="s">
        <v>148</v>
      </c>
      <c r="C25" s="155" t="s">
        <v>149</v>
      </c>
      <c r="D25" s="151" t="s">
        <v>104</v>
      </c>
      <c r="E25" s="152">
        <v>24.4</v>
      </c>
      <c r="F25" s="161">
        <v>0</v>
      </c>
      <c r="G25" s="153">
        <f t="shared" si="0"/>
        <v>0</v>
      </c>
      <c r="H25" s="136">
        <v>0</v>
      </c>
      <c r="I25" s="136">
        <v>0</v>
      </c>
      <c r="J25" s="136">
        <v>1361</v>
      </c>
      <c r="K25" s="136">
        <v>33208.400000000001</v>
      </c>
      <c r="L25" s="136">
        <v>21</v>
      </c>
      <c r="M25" s="136">
        <v>40182.164000000004</v>
      </c>
      <c r="N25" s="135">
        <v>1.67</v>
      </c>
      <c r="O25" s="135">
        <v>40.747999999999998</v>
      </c>
      <c r="P25" s="135">
        <v>0</v>
      </c>
      <c r="Q25" s="135">
        <v>0</v>
      </c>
      <c r="R25" s="136"/>
      <c r="S25" s="136" t="s">
        <v>105</v>
      </c>
      <c r="T25" s="136" t="s">
        <v>132</v>
      </c>
      <c r="U25" s="136">
        <v>1.5980000000000001</v>
      </c>
      <c r="V25" s="136">
        <v>38.991199999999999</v>
      </c>
      <c r="W25" s="136"/>
      <c r="X25" s="136" t="s">
        <v>133</v>
      </c>
      <c r="Y25" s="136" t="s">
        <v>107</v>
      </c>
      <c r="Z25" s="130"/>
      <c r="AA25" s="130"/>
      <c r="AB25" s="130"/>
      <c r="AC25" s="130"/>
      <c r="AD25" s="130"/>
      <c r="AE25" s="130"/>
      <c r="AF25" s="130"/>
      <c r="AG25" s="130" t="s">
        <v>134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x14ac:dyDescent="0.2">
      <c r="A26" s="149">
        <v>18</v>
      </c>
      <c r="B26" s="150" t="s">
        <v>150</v>
      </c>
      <c r="C26" s="155" t="s">
        <v>151</v>
      </c>
      <c r="D26" s="151" t="s">
        <v>152</v>
      </c>
      <c r="E26" s="152">
        <v>4</v>
      </c>
      <c r="F26" s="161">
        <v>0</v>
      </c>
      <c r="G26" s="153">
        <f t="shared" si="0"/>
        <v>0</v>
      </c>
      <c r="H26" s="136">
        <v>0</v>
      </c>
      <c r="I26" s="136">
        <v>0</v>
      </c>
      <c r="J26" s="136">
        <v>2145</v>
      </c>
      <c r="K26" s="136">
        <v>8580</v>
      </c>
      <c r="L26" s="136">
        <v>21</v>
      </c>
      <c r="M26" s="136">
        <v>10381.799999999999</v>
      </c>
      <c r="N26" s="135">
        <v>0</v>
      </c>
      <c r="O26" s="135">
        <v>0</v>
      </c>
      <c r="P26" s="135">
        <v>0</v>
      </c>
      <c r="Q26" s="135">
        <v>0</v>
      </c>
      <c r="R26" s="136"/>
      <c r="S26" s="136" t="s">
        <v>105</v>
      </c>
      <c r="T26" s="136" t="s">
        <v>132</v>
      </c>
      <c r="U26" s="136">
        <v>0</v>
      </c>
      <c r="V26" s="136">
        <v>0</v>
      </c>
      <c r="W26" s="136"/>
      <c r="X26" s="136" t="s">
        <v>133</v>
      </c>
      <c r="Y26" s="136" t="s">
        <v>107</v>
      </c>
      <c r="Z26" s="130"/>
      <c r="AA26" s="130"/>
      <c r="AB26" s="130"/>
      <c r="AC26" s="130"/>
      <c r="AD26" s="130"/>
      <c r="AE26" s="130"/>
      <c r="AF26" s="130"/>
      <c r="AG26" s="130" t="s">
        <v>153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x14ac:dyDescent="0.2">
      <c r="A27" s="139" t="s">
        <v>100</v>
      </c>
      <c r="B27" s="140" t="s">
        <v>60</v>
      </c>
      <c r="C27" s="154" t="s">
        <v>61</v>
      </c>
      <c r="D27" s="141"/>
      <c r="E27" s="142"/>
      <c r="F27" s="143"/>
      <c r="G27" s="144">
        <f>SUM(G28)</f>
        <v>0</v>
      </c>
      <c r="H27" s="138"/>
      <c r="I27" s="138">
        <v>3716.06</v>
      </c>
      <c r="J27" s="138"/>
      <c r="K27" s="138">
        <v>4445.74</v>
      </c>
      <c r="L27" s="138"/>
      <c r="M27" s="138"/>
      <c r="N27" s="137"/>
      <c r="O27" s="137"/>
      <c r="P27" s="137"/>
      <c r="Q27" s="137"/>
      <c r="R27" s="138"/>
      <c r="S27" s="138"/>
      <c r="T27" s="138"/>
      <c r="U27" s="138"/>
      <c r="V27" s="138"/>
      <c r="W27" s="138"/>
      <c r="X27" s="138"/>
      <c r="Y27" s="138"/>
      <c r="Z27" s="130"/>
      <c r="AG27" t="s">
        <v>101</v>
      </c>
    </row>
    <row r="28" spans="1:60" ht="22.5" x14ac:dyDescent="0.2">
      <c r="A28" s="149">
        <v>19</v>
      </c>
      <c r="B28" s="150" t="s">
        <v>154</v>
      </c>
      <c r="C28" s="155" t="s">
        <v>155</v>
      </c>
      <c r="D28" s="151" t="s">
        <v>104</v>
      </c>
      <c r="E28" s="152">
        <v>6.1</v>
      </c>
      <c r="F28" s="161">
        <v>0</v>
      </c>
      <c r="G28" s="153">
        <f>E28*F28</f>
        <v>0</v>
      </c>
      <c r="H28" s="136">
        <v>609.19000000000005</v>
      </c>
      <c r="I28" s="136">
        <v>3716.0590000000002</v>
      </c>
      <c r="J28" s="136">
        <v>728.81</v>
      </c>
      <c r="K28" s="136">
        <v>4445.7409999999991</v>
      </c>
      <c r="L28" s="136">
        <v>21</v>
      </c>
      <c r="M28" s="136">
        <v>9875.7780000000002</v>
      </c>
      <c r="N28" s="135">
        <v>1.8907700000000001</v>
      </c>
      <c r="O28" s="135">
        <v>11.533697</v>
      </c>
      <c r="P28" s="135">
        <v>0</v>
      </c>
      <c r="Q28" s="135">
        <v>0</v>
      </c>
      <c r="R28" s="136"/>
      <c r="S28" s="136" t="s">
        <v>105</v>
      </c>
      <c r="T28" s="136" t="s">
        <v>105</v>
      </c>
      <c r="U28" s="136">
        <v>1.6950000000000001</v>
      </c>
      <c r="V28" s="136">
        <v>10.339499999999999</v>
      </c>
      <c r="W28" s="136"/>
      <c r="X28" s="136" t="s">
        <v>106</v>
      </c>
      <c r="Y28" s="136" t="s">
        <v>107</v>
      </c>
      <c r="Z28" s="130"/>
      <c r="AA28" s="130"/>
      <c r="AB28" s="130"/>
      <c r="AC28" s="130"/>
      <c r="AD28" s="130"/>
      <c r="AE28" s="130"/>
      <c r="AF28" s="130"/>
      <c r="AG28" s="130" t="s">
        <v>108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x14ac:dyDescent="0.2">
      <c r="A29" s="139" t="s">
        <v>100</v>
      </c>
      <c r="B29" s="140" t="s">
        <v>62</v>
      </c>
      <c r="C29" s="154" t="s">
        <v>63</v>
      </c>
      <c r="D29" s="141"/>
      <c r="E29" s="142"/>
      <c r="F29" s="143"/>
      <c r="G29" s="144">
        <f>SUM(G30:G35)</f>
        <v>0</v>
      </c>
      <c r="H29" s="138"/>
      <c r="I29" s="138">
        <v>69136.72</v>
      </c>
      <c r="J29" s="138"/>
      <c r="K29" s="138">
        <v>38625.83</v>
      </c>
      <c r="L29" s="138"/>
      <c r="M29" s="138"/>
      <c r="N29" s="137"/>
      <c r="O29" s="137"/>
      <c r="P29" s="137"/>
      <c r="Q29" s="137"/>
      <c r="R29" s="138"/>
      <c r="S29" s="138"/>
      <c r="T29" s="138"/>
      <c r="U29" s="138"/>
      <c r="V29" s="138"/>
      <c r="W29" s="138"/>
      <c r="X29" s="138"/>
      <c r="Y29" s="138"/>
      <c r="Z29" s="130"/>
      <c r="AG29" t="s">
        <v>101</v>
      </c>
    </row>
    <row r="30" spans="1:60" x14ac:dyDescent="0.2">
      <c r="A30" s="149">
        <v>20</v>
      </c>
      <c r="B30" s="150" t="s">
        <v>156</v>
      </c>
      <c r="C30" s="155" t="s">
        <v>157</v>
      </c>
      <c r="D30" s="151" t="s">
        <v>113</v>
      </c>
      <c r="E30" s="152">
        <v>60.9</v>
      </c>
      <c r="F30" s="161">
        <v>0</v>
      </c>
      <c r="G30" s="153">
        <f t="shared" ref="G30:G35" si="1">E30*F30</f>
        <v>0</v>
      </c>
      <c r="H30" s="136">
        <v>0</v>
      </c>
      <c r="I30" s="136">
        <v>0</v>
      </c>
      <c r="J30" s="136">
        <v>68.8</v>
      </c>
      <c r="K30" s="136">
        <v>4189.92</v>
      </c>
      <c r="L30" s="136">
        <v>21</v>
      </c>
      <c r="M30" s="136">
        <v>5069.8032000000003</v>
      </c>
      <c r="N30" s="135">
        <v>0</v>
      </c>
      <c r="O30" s="135">
        <v>0</v>
      </c>
      <c r="P30" s="135">
        <v>0.13800000000000001</v>
      </c>
      <c r="Q30" s="135">
        <v>8.4042000000000012</v>
      </c>
      <c r="R30" s="136"/>
      <c r="S30" s="136" t="s">
        <v>105</v>
      </c>
      <c r="T30" s="136" t="s">
        <v>105</v>
      </c>
      <c r="U30" s="136">
        <v>0.16</v>
      </c>
      <c r="V30" s="136">
        <v>9.7439999999999998</v>
      </c>
      <c r="W30" s="136"/>
      <c r="X30" s="136" t="s">
        <v>106</v>
      </c>
      <c r="Y30" s="136" t="s">
        <v>107</v>
      </c>
      <c r="Z30" s="130"/>
      <c r="AA30" s="130"/>
      <c r="AB30" s="130"/>
      <c r="AC30" s="130"/>
      <c r="AD30" s="130"/>
      <c r="AE30" s="130"/>
      <c r="AF30" s="130"/>
      <c r="AG30" s="130" t="s">
        <v>108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x14ac:dyDescent="0.2">
      <c r="A31" s="149">
        <v>21</v>
      </c>
      <c r="B31" s="150" t="s">
        <v>158</v>
      </c>
      <c r="C31" s="155" t="s">
        <v>159</v>
      </c>
      <c r="D31" s="151" t="s">
        <v>113</v>
      </c>
      <c r="E31" s="152">
        <v>60.9</v>
      </c>
      <c r="F31" s="161">
        <v>0</v>
      </c>
      <c r="G31" s="153">
        <f t="shared" si="1"/>
        <v>0</v>
      </c>
      <c r="H31" s="136">
        <v>0</v>
      </c>
      <c r="I31" s="136">
        <v>0</v>
      </c>
      <c r="J31" s="136">
        <v>44.6</v>
      </c>
      <c r="K31" s="136">
        <v>2716.14</v>
      </c>
      <c r="L31" s="136">
        <v>21</v>
      </c>
      <c r="M31" s="136">
        <v>3286.5293999999999</v>
      </c>
      <c r="N31" s="135">
        <v>0</v>
      </c>
      <c r="O31" s="135">
        <v>0</v>
      </c>
      <c r="P31" s="135">
        <v>0.12</v>
      </c>
      <c r="Q31" s="135">
        <v>7.3079999999999998</v>
      </c>
      <c r="R31" s="136"/>
      <c r="S31" s="136" t="s">
        <v>105</v>
      </c>
      <c r="T31" s="136" t="s">
        <v>105</v>
      </c>
      <c r="U31" s="136">
        <v>1.4999999999999999E-2</v>
      </c>
      <c r="V31" s="136">
        <v>0.91349999999999998</v>
      </c>
      <c r="W31" s="136"/>
      <c r="X31" s="136" t="s">
        <v>106</v>
      </c>
      <c r="Y31" s="136" t="s">
        <v>107</v>
      </c>
      <c r="Z31" s="130"/>
      <c r="AA31" s="130"/>
      <c r="AB31" s="130"/>
      <c r="AC31" s="130"/>
      <c r="AD31" s="130"/>
      <c r="AE31" s="130"/>
      <c r="AF31" s="130"/>
      <c r="AG31" s="130" t="s">
        <v>108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x14ac:dyDescent="0.2">
      <c r="A32" s="149">
        <v>22</v>
      </c>
      <c r="B32" s="150" t="s">
        <v>160</v>
      </c>
      <c r="C32" s="155" t="s">
        <v>161</v>
      </c>
      <c r="D32" s="151" t="s">
        <v>113</v>
      </c>
      <c r="E32" s="152">
        <v>60.9</v>
      </c>
      <c r="F32" s="161">
        <v>0</v>
      </c>
      <c r="G32" s="153">
        <f t="shared" si="1"/>
        <v>0</v>
      </c>
      <c r="H32" s="136">
        <v>0</v>
      </c>
      <c r="I32" s="136">
        <v>0</v>
      </c>
      <c r="J32" s="136">
        <v>50.1</v>
      </c>
      <c r="K32" s="136">
        <v>3051.09</v>
      </c>
      <c r="L32" s="136">
        <v>21</v>
      </c>
      <c r="M32" s="136">
        <v>3691.8189000000002</v>
      </c>
      <c r="N32" s="135">
        <v>0</v>
      </c>
      <c r="O32" s="135">
        <v>0</v>
      </c>
      <c r="P32" s="135">
        <v>0.66</v>
      </c>
      <c r="Q32" s="135">
        <v>40.194000000000003</v>
      </c>
      <c r="R32" s="136"/>
      <c r="S32" s="136" t="s">
        <v>105</v>
      </c>
      <c r="T32" s="136" t="s">
        <v>105</v>
      </c>
      <c r="U32" s="136">
        <v>7.8E-2</v>
      </c>
      <c r="V32" s="136">
        <v>4.7501999999999995</v>
      </c>
      <c r="W32" s="136"/>
      <c r="X32" s="136" t="s">
        <v>106</v>
      </c>
      <c r="Y32" s="136" t="s">
        <v>107</v>
      </c>
      <c r="Z32" s="130"/>
      <c r="AA32" s="130"/>
      <c r="AB32" s="130"/>
      <c r="AC32" s="130"/>
      <c r="AD32" s="130"/>
      <c r="AE32" s="130"/>
      <c r="AF32" s="130"/>
      <c r="AG32" s="130" t="s">
        <v>108</v>
      </c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x14ac:dyDescent="0.2">
      <c r="A33" s="149">
        <v>23</v>
      </c>
      <c r="B33" s="150" t="s">
        <v>162</v>
      </c>
      <c r="C33" s="155" t="s">
        <v>163</v>
      </c>
      <c r="D33" s="151" t="s">
        <v>113</v>
      </c>
      <c r="E33" s="152">
        <v>60.9</v>
      </c>
      <c r="F33" s="161">
        <v>0</v>
      </c>
      <c r="G33" s="153">
        <f t="shared" si="1"/>
        <v>0</v>
      </c>
      <c r="H33" s="136">
        <v>801</v>
      </c>
      <c r="I33" s="136">
        <v>48780.9</v>
      </c>
      <c r="J33" s="136">
        <v>353</v>
      </c>
      <c r="K33" s="136">
        <v>21497.7</v>
      </c>
      <c r="L33" s="136">
        <v>21</v>
      </c>
      <c r="M33" s="136">
        <v>85037.106</v>
      </c>
      <c r="N33" s="135">
        <v>0.54</v>
      </c>
      <c r="O33" s="135">
        <v>32.886000000000003</v>
      </c>
      <c r="P33" s="135">
        <v>0</v>
      </c>
      <c r="Q33" s="135">
        <v>0</v>
      </c>
      <c r="R33" s="136"/>
      <c r="S33" s="136" t="s">
        <v>105</v>
      </c>
      <c r="T33" s="136" t="s">
        <v>105</v>
      </c>
      <c r="U33" s="136">
        <v>0.67200000000000004</v>
      </c>
      <c r="V33" s="136">
        <v>40.924800000000005</v>
      </c>
      <c r="W33" s="136"/>
      <c r="X33" s="136" t="s">
        <v>106</v>
      </c>
      <c r="Y33" s="136" t="s">
        <v>107</v>
      </c>
      <c r="Z33" s="130"/>
      <c r="AA33" s="130"/>
      <c r="AB33" s="130"/>
      <c r="AC33" s="130"/>
      <c r="AD33" s="130"/>
      <c r="AE33" s="130"/>
      <c r="AF33" s="130"/>
      <c r="AG33" s="130" t="s">
        <v>108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x14ac:dyDescent="0.2">
      <c r="A34" s="149">
        <v>24</v>
      </c>
      <c r="B34" s="150" t="s">
        <v>164</v>
      </c>
      <c r="C34" s="155" t="s">
        <v>165</v>
      </c>
      <c r="D34" s="151" t="s">
        <v>113</v>
      </c>
      <c r="E34" s="152">
        <v>60.9</v>
      </c>
      <c r="F34" s="161">
        <v>0</v>
      </c>
      <c r="G34" s="153">
        <f t="shared" si="1"/>
        <v>0</v>
      </c>
      <c r="H34" s="136">
        <v>153.47999999999999</v>
      </c>
      <c r="I34" s="136">
        <v>9346.9319999999989</v>
      </c>
      <c r="J34" s="136">
        <v>87.52</v>
      </c>
      <c r="K34" s="136">
        <v>5329.9679999999998</v>
      </c>
      <c r="L34" s="136">
        <v>21</v>
      </c>
      <c r="M34" s="136">
        <v>17759.048999999999</v>
      </c>
      <c r="N34" s="135">
        <v>0.12711</v>
      </c>
      <c r="O34" s="135">
        <v>7.7409989999999995</v>
      </c>
      <c r="P34" s="135">
        <v>0</v>
      </c>
      <c r="Q34" s="135">
        <v>0</v>
      </c>
      <c r="R34" s="136"/>
      <c r="S34" s="136" t="s">
        <v>105</v>
      </c>
      <c r="T34" s="136" t="s">
        <v>105</v>
      </c>
      <c r="U34" s="136">
        <v>0.13800000000000001</v>
      </c>
      <c r="V34" s="136">
        <v>8.4042000000000012</v>
      </c>
      <c r="W34" s="136"/>
      <c r="X34" s="136" t="s">
        <v>106</v>
      </c>
      <c r="Y34" s="136" t="s">
        <v>107</v>
      </c>
      <c r="Z34" s="130"/>
      <c r="AA34" s="130"/>
      <c r="AB34" s="130"/>
      <c r="AC34" s="130"/>
      <c r="AD34" s="130"/>
      <c r="AE34" s="130"/>
      <c r="AF34" s="130"/>
      <c r="AG34" s="130" t="s">
        <v>108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x14ac:dyDescent="0.2">
      <c r="A35" s="149">
        <v>25</v>
      </c>
      <c r="B35" s="150" t="s">
        <v>166</v>
      </c>
      <c r="C35" s="155" t="s">
        <v>167</v>
      </c>
      <c r="D35" s="151" t="s">
        <v>113</v>
      </c>
      <c r="E35" s="152">
        <v>60.9</v>
      </c>
      <c r="F35" s="161">
        <v>0</v>
      </c>
      <c r="G35" s="153">
        <f t="shared" si="1"/>
        <v>0</v>
      </c>
      <c r="H35" s="136">
        <v>180.77</v>
      </c>
      <c r="I35" s="136">
        <v>11008.893</v>
      </c>
      <c r="J35" s="136">
        <v>30.23</v>
      </c>
      <c r="K35" s="136">
        <v>1841.0070000000001</v>
      </c>
      <c r="L35" s="136">
        <v>21</v>
      </c>
      <c r="M35" s="136">
        <v>15548.378999999999</v>
      </c>
      <c r="N35" s="135">
        <v>0.50600999999999996</v>
      </c>
      <c r="O35" s="135">
        <v>30.816008999999998</v>
      </c>
      <c r="P35" s="135">
        <v>0</v>
      </c>
      <c r="Q35" s="135">
        <v>0</v>
      </c>
      <c r="R35" s="136"/>
      <c r="S35" s="136" t="s">
        <v>105</v>
      </c>
      <c r="T35" s="136" t="s">
        <v>105</v>
      </c>
      <c r="U35" s="136">
        <v>0.02</v>
      </c>
      <c r="V35" s="136">
        <v>1.218</v>
      </c>
      <c r="W35" s="136"/>
      <c r="X35" s="136" t="s">
        <v>106</v>
      </c>
      <c r="Y35" s="136" t="s">
        <v>107</v>
      </c>
      <c r="Z35" s="130"/>
      <c r="AA35" s="130"/>
      <c r="AB35" s="130"/>
      <c r="AC35" s="130"/>
      <c r="AD35" s="130"/>
      <c r="AE35" s="130"/>
      <c r="AF35" s="130"/>
      <c r="AG35" s="130" t="s">
        <v>108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x14ac:dyDescent="0.2">
      <c r="A36" s="139" t="s">
        <v>100</v>
      </c>
      <c r="B36" s="140" t="s">
        <v>64</v>
      </c>
      <c r="C36" s="154" t="s">
        <v>65</v>
      </c>
      <c r="D36" s="141"/>
      <c r="E36" s="142"/>
      <c r="F36" s="143"/>
      <c r="G36" s="144">
        <f>SUM(G37:G51)</f>
        <v>0</v>
      </c>
      <c r="H36" s="138"/>
      <c r="I36" s="138">
        <v>45503.88</v>
      </c>
      <c r="J36" s="138"/>
      <c r="K36" s="138">
        <v>177313.12</v>
      </c>
      <c r="L36" s="138"/>
      <c r="M36" s="138"/>
      <c r="N36" s="137"/>
      <c r="O36" s="137"/>
      <c r="P36" s="137"/>
      <c r="Q36" s="137"/>
      <c r="R36" s="138"/>
      <c r="S36" s="138"/>
      <c r="T36" s="138"/>
      <c r="U36" s="138"/>
      <c r="V36" s="138"/>
      <c r="W36" s="138"/>
      <c r="X36" s="138"/>
      <c r="Y36" s="138"/>
      <c r="Z36" s="130"/>
      <c r="AG36" t="s">
        <v>101</v>
      </c>
    </row>
    <row r="37" spans="1:60" ht="22.5" x14ac:dyDescent="0.2">
      <c r="A37" s="149">
        <v>26</v>
      </c>
      <c r="B37" s="150" t="s">
        <v>168</v>
      </c>
      <c r="C37" s="155" t="s">
        <v>169</v>
      </c>
      <c r="D37" s="151" t="s">
        <v>137</v>
      </c>
      <c r="E37" s="152">
        <v>67</v>
      </c>
      <c r="F37" s="161">
        <v>0</v>
      </c>
      <c r="G37" s="153">
        <f t="shared" ref="G37:G51" si="2">E37*F37</f>
        <v>0</v>
      </c>
      <c r="H37" s="136">
        <v>45</v>
      </c>
      <c r="I37" s="136">
        <v>3015</v>
      </c>
      <c r="J37" s="136">
        <v>0</v>
      </c>
      <c r="K37" s="136">
        <v>0</v>
      </c>
      <c r="L37" s="136">
        <v>21</v>
      </c>
      <c r="M37" s="136">
        <v>3648.15</v>
      </c>
      <c r="N37" s="135">
        <v>0</v>
      </c>
      <c r="O37" s="135">
        <v>0</v>
      </c>
      <c r="P37" s="135">
        <v>0</v>
      </c>
      <c r="Q37" s="135">
        <v>0</v>
      </c>
      <c r="R37" s="136" t="s">
        <v>170</v>
      </c>
      <c r="S37" s="136" t="s">
        <v>105</v>
      </c>
      <c r="T37" s="136" t="s">
        <v>132</v>
      </c>
      <c r="U37" s="136">
        <v>0</v>
      </c>
      <c r="V37" s="136">
        <v>0</v>
      </c>
      <c r="W37" s="136"/>
      <c r="X37" s="136" t="s">
        <v>171</v>
      </c>
      <c r="Y37" s="136" t="s">
        <v>107</v>
      </c>
      <c r="Z37" s="130"/>
      <c r="AA37" s="130"/>
      <c r="AB37" s="130"/>
      <c r="AC37" s="130"/>
      <c r="AD37" s="130"/>
      <c r="AE37" s="130"/>
      <c r="AF37" s="130"/>
      <c r="AG37" s="130" t="s">
        <v>172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x14ac:dyDescent="0.2">
      <c r="A38" s="149">
        <v>27</v>
      </c>
      <c r="B38" s="150" t="s">
        <v>173</v>
      </c>
      <c r="C38" s="155" t="s">
        <v>174</v>
      </c>
      <c r="D38" s="151" t="s">
        <v>137</v>
      </c>
      <c r="E38" s="152">
        <v>2</v>
      </c>
      <c r="F38" s="161">
        <v>0</v>
      </c>
      <c r="G38" s="153">
        <f t="shared" si="2"/>
        <v>0</v>
      </c>
      <c r="H38" s="136">
        <v>0</v>
      </c>
      <c r="I38" s="136">
        <v>0</v>
      </c>
      <c r="J38" s="136">
        <v>240</v>
      </c>
      <c r="K38" s="136">
        <v>480</v>
      </c>
      <c r="L38" s="136">
        <v>21</v>
      </c>
      <c r="M38" s="136">
        <v>580.79999999999995</v>
      </c>
      <c r="N38" s="135">
        <v>0</v>
      </c>
      <c r="O38" s="135">
        <v>0</v>
      </c>
      <c r="P38" s="135">
        <v>0</v>
      </c>
      <c r="Q38" s="135">
        <v>0</v>
      </c>
      <c r="R38" s="136"/>
      <c r="S38" s="136" t="s">
        <v>105</v>
      </c>
      <c r="T38" s="136" t="s">
        <v>132</v>
      </c>
      <c r="U38" s="136">
        <v>0.10199999999999999</v>
      </c>
      <c r="V38" s="136">
        <v>0.20399999999999999</v>
      </c>
      <c r="W38" s="136"/>
      <c r="X38" s="136" t="s">
        <v>106</v>
      </c>
      <c r="Y38" s="136" t="s">
        <v>107</v>
      </c>
      <c r="Z38" s="130"/>
      <c r="AA38" s="130"/>
      <c r="AB38" s="130"/>
      <c r="AC38" s="130"/>
      <c r="AD38" s="130"/>
      <c r="AE38" s="130"/>
      <c r="AF38" s="130"/>
      <c r="AG38" s="130" t="s">
        <v>108</v>
      </c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ht="22.5" x14ac:dyDescent="0.2">
      <c r="A39" s="149">
        <v>28</v>
      </c>
      <c r="B39" s="150" t="s">
        <v>175</v>
      </c>
      <c r="C39" s="155" t="s">
        <v>176</v>
      </c>
      <c r="D39" s="151" t="s">
        <v>137</v>
      </c>
      <c r="E39" s="152">
        <v>2</v>
      </c>
      <c r="F39" s="161">
        <v>0</v>
      </c>
      <c r="G39" s="153">
        <f t="shared" si="2"/>
        <v>0</v>
      </c>
      <c r="H39" s="136">
        <v>279.5</v>
      </c>
      <c r="I39" s="136">
        <v>559</v>
      </c>
      <c r="J39" s="136">
        <v>0</v>
      </c>
      <c r="K39" s="136">
        <v>0</v>
      </c>
      <c r="L39" s="136">
        <v>21</v>
      </c>
      <c r="M39" s="136">
        <v>676.39</v>
      </c>
      <c r="N39" s="135">
        <v>1.47E-3</v>
      </c>
      <c r="O39" s="135">
        <v>2.9399999999999999E-3</v>
      </c>
      <c r="P39" s="135">
        <v>0</v>
      </c>
      <c r="Q39" s="135">
        <v>0</v>
      </c>
      <c r="R39" s="136" t="s">
        <v>170</v>
      </c>
      <c r="S39" s="136" t="s">
        <v>105</v>
      </c>
      <c r="T39" s="136" t="s">
        <v>105</v>
      </c>
      <c r="U39" s="136">
        <v>0</v>
      </c>
      <c r="V39" s="136">
        <v>0</v>
      </c>
      <c r="W39" s="136"/>
      <c r="X39" s="136" t="s">
        <v>171</v>
      </c>
      <c r="Y39" s="136" t="s">
        <v>107</v>
      </c>
      <c r="Z39" s="130"/>
      <c r="AA39" s="130"/>
      <c r="AB39" s="130"/>
      <c r="AC39" s="130"/>
      <c r="AD39" s="130"/>
      <c r="AE39" s="130"/>
      <c r="AF39" s="130"/>
      <c r="AG39" s="130" t="s">
        <v>172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x14ac:dyDescent="0.2">
      <c r="A40" s="149">
        <v>29</v>
      </c>
      <c r="B40" s="150" t="s">
        <v>177</v>
      </c>
      <c r="C40" s="155" t="s">
        <v>178</v>
      </c>
      <c r="D40" s="151" t="s">
        <v>179</v>
      </c>
      <c r="E40" s="152">
        <v>1</v>
      </c>
      <c r="F40" s="161">
        <v>0</v>
      </c>
      <c r="G40" s="153">
        <f t="shared" si="2"/>
        <v>0</v>
      </c>
      <c r="H40" s="136">
        <v>0</v>
      </c>
      <c r="I40" s="136">
        <v>0</v>
      </c>
      <c r="J40" s="136">
        <v>37763</v>
      </c>
      <c r="K40" s="136">
        <v>37763</v>
      </c>
      <c r="L40" s="136">
        <v>21</v>
      </c>
      <c r="M40" s="136">
        <v>45693.23</v>
      </c>
      <c r="N40" s="135">
        <v>0</v>
      </c>
      <c r="O40" s="135">
        <v>0</v>
      </c>
      <c r="P40" s="135">
        <v>0</v>
      </c>
      <c r="Q40" s="135">
        <v>0</v>
      </c>
      <c r="R40" s="136"/>
      <c r="S40" s="136" t="s">
        <v>141</v>
      </c>
      <c r="T40" s="136" t="s">
        <v>132</v>
      </c>
      <c r="U40" s="136">
        <v>0</v>
      </c>
      <c r="V40" s="136">
        <v>0</v>
      </c>
      <c r="W40" s="136"/>
      <c r="X40" s="136" t="s">
        <v>106</v>
      </c>
      <c r="Y40" s="136" t="s">
        <v>107</v>
      </c>
      <c r="Z40" s="130"/>
      <c r="AA40" s="130"/>
      <c r="AB40" s="130"/>
      <c r="AC40" s="130"/>
      <c r="AD40" s="130"/>
      <c r="AE40" s="130"/>
      <c r="AF40" s="130"/>
      <c r="AG40" s="130" t="s">
        <v>180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x14ac:dyDescent="0.2">
      <c r="A41" s="149">
        <v>30</v>
      </c>
      <c r="B41" s="150" t="s">
        <v>181</v>
      </c>
      <c r="C41" s="155" t="s">
        <v>182</v>
      </c>
      <c r="D41" s="151" t="s">
        <v>137</v>
      </c>
      <c r="E41" s="152">
        <v>65</v>
      </c>
      <c r="F41" s="161">
        <v>0</v>
      </c>
      <c r="G41" s="153">
        <f t="shared" si="2"/>
        <v>0</v>
      </c>
      <c r="H41" s="136">
        <v>0</v>
      </c>
      <c r="I41" s="136">
        <v>0</v>
      </c>
      <c r="J41" s="136">
        <v>290</v>
      </c>
      <c r="K41" s="136">
        <v>18850</v>
      </c>
      <c r="L41" s="136">
        <v>21</v>
      </c>
      <c r="M41" s="136">
        <v>22808.5</v>
      </c>
      <c r="N41" s="135">
        <v>0</v>
      </c>
      <c r="O41" s="135">
        <v>0</v>
      </c>
      <c r="P41" s="135">
        <v>0</v>
      </c>
      <c r="Q41" s="135">
        <v>0</v>
      </c>
      <c r="R41" s="136"/>
      <c r="S41" s="136" t="s">
        <v>105</v>
      </c>
      <c r="T41" s="136" t="s">
        <v>132</v>
      </c>
      <c r="U41" s="136">
        <v>0.17199999999999999</v>
      </c>
      <c r="V41" s="136">
        <v>11.18</v>
      </c>
      <c r="W41" s="136"/>
      <c r="X41" s="136" t="s">
        <v>106</v>
      </c>
      <c r="Y41" s="136" t="s">
        <v>107</v>
      </c>
      <c r="Z41" s="130"/>
      <c r="AA41" s="130"/>
      <c r="AB41" s="130"/>
      <c r="AC41" s="130"/>
      <c r="AD41" s="130"/>
      <c r="AE41" s="130"/>
      <c r="AF41" s="130"/>
      <c r="AG41" s="130" t="s">
        <v>108</v>
      </c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ht="22.5" x14ac:dyDescent="0.2">
      <c r="A42" s="149">
        <v>31</v>
      </c>
      <c r="B42" s="150" t="s">
        <v>183</v>
      </c>
      <c r="C42" s="155" t="s">
        <v>184</v>
      </c>
      <c r="D42" s="151" t="s">
        <v>137</v>
      </c>
      <c r="E42" s="152">
        <v>65</v>
      </c>
      <c r="F42" s="161">
        <v>0</v>
      </c>
      <c r="G42" s="153">
        <f t="shared" si="2"/>
        <v>0</v>
      </c>
      <c r="H42" s="136">
        <v>574</v>
      </c>
      <c r="I42" s="136">
        <v>37310</v>
      </c>
      <c r="J42" s="136">
        <v>0</v>
      </c>
      <c r="K42" s="136">
        <v>0</v>
      </c>
      <c r="L42" s="136">
        <v>21</v>
      </c>
      <c r="M42" s="136">
        <v>45145.1</v>
      </c>
      <c r="N42" s="135">
        <v>3.14E-3</v>
      </c>
      <c r="O42" s="135">
        <v>0.2041</v>
      </c>
      <c r="P42" s="135">
        <v>0</v>
      </c>
      <c r="Q42" s="135">
        <v>0</v>
      </c>
      <c r="R42" s="136" t="s">
        <v>170</v>
      </c>
      <c r="S42" s="136" t="s">
        <v>105</v>
      </c>
      <c r="T42" s="136" t="s">
        <v>105</v>
      </c>
      <c r="U42" s="136">
        <v>0</v>
      </c>
      <c r="V42" s="136">
        <v>0</v>
      </c>
      <c r="W42" s="136"/>
      <c r="X42" s="136" t="s">
        <v>171</v>
      </c>
      <c r="Y42" s="136" t="s">
        <v>107</v>
      </c>
      <c r="Z42" s="130"/>
      <c r="AA42" s="130"/>
      <c r="AB42" s="130"/>
      <c r="AC42" s="130"/>
      <c r="AD42" s="130"/>
      <c r="AE42" s="130"/>
      <c r="AF42" s="130"/>
      <c r="AG42" s="130" t="s">
        <v>172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x14ac:dyDescent="0.2">
      <c r="A43" s="149">
        <v>32</v>
      </c>
      <c r="B43" s="150" t="s">
        <v>185</v>
      </c>
      <c r="C43" s="155" t="s">
        <v>186</v>
      </c>
      <c r="D43" s="151" t="s">
        <v>137</v>
      </c>
      <c r="E43" s="152">
        <v>70</v>
      </c>
      <c r="F43" s="161">
        <v>0</v>
      </c>
      <c r="G43" s="153">
        <f t="shared" si="2"/>
        <v>0</v>
      </c>
      <c r="H43" s="136">
        <v>0.79</v>
      </c>
      <c r="I43" s="136">
        <v>55.300000000000004</v>
      </c>
      <c r="J43" s="136">
        <v>26.21</v>
      </c>
      <c r="K43" s="136">
        <v>1834.7</v>
      </c>
      <c r="L43" s="136">
        <v>21</v>
      </c>
      <c r="M43" s="136">
        <v>2286.9</v>
      </c>
      <c r="N43" s="135">
        <v>0</v>
      </c>
      <c r="O43" s="135">
        <v>0</v>
      </c>
      <c r="P43" s="135">
        <v>0</v>
      </c>
      <c r="Q43" s="135">
        <v>0</v>
      </c>
      <c r="R43" s="136"/>
      <c r="S43" s="136" t="s">
        <v>105</v>
      </c>
      <c r="T43" s="136" t="s">
        <v>105</v>
      </c>
      <c r="U43" s="136">
        <v>4.8000000000000001E-2</v>
      </c>
      <c r="V43" s="136">
        <v>3.36</v>
      </c>
      <c r="W43" s="136"/>
      <c r="X43" s="136" t="s">
        <v>106</v>
      </c>
      <c r="Y43" s="136" t="s">
        <v>107</v>
      </c>
      <c r="Z43" s="130"/>
      <c r="AA43" s="130"/>
      <c r="AB43" s="130"/>
      <c r="AC43" s="130"/>
      <c r="AD43" s="130"/>
      <c r="AE43" s="130"/>
      <c r="AF43" s="130"/>
      <c r="AG43" s="130" t="s">
        <v>108</v>
      </c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ht="22.5" x14ac:dyDescent="0.2">
      <c r="A44" s="149">
        <v>33</v>
      </c>
      <c r="B44" s="150" t="s">
        <v>187</v>
      </c>
      <c r="C44" s="155" t="s">
        <v>188</v>
      </c>
      <c r="D44" s="151" t="s">
        <v>144</v>
      </c>
      <c r="E44" s="152">
        <v>1</v>
      </c>
      <c r="F44" s="161">
        <v>0</v>
      </c>
      <c r="G44" s="153">
        <f t="shared" si="2"/>
        <v>0</v>
      </c>
      <c r="H44" s="136">
        <v>4564.58</v>
      </c>
      <c r="I44" s="136">
        <v>4564.58</v>
      </c>
      <c r="J44" s="136">
        <v>955.42</v>
      </c>
      <c r="K44" s="136">
        <v>955.42</v>
      </c>
      <c r="L44" s="136">
        <v>21</v>
      </c>
      <c r="M44" s="136">
        <v>6679.2</v>
      </c>
      <c r="N44" s="135">
        <v>0.16502</v>
      </c>
      <c r="O44" s="135">
        <v>0.16502</v>
      </c>
      <c r="P44" s="135">
        <v>0</v>
      </c>
      <c r="Q44" s="135">
        <v>0</v>
      </c>
      <c r="R44" s="136"/>
      <c r="S44" s="136" t="s">
        <v>105</v>
      </c>
      <c r="T44" s="136" t="s">
        <v>105</v>
      </c>
      <c r="U44" s="136">
        <v>1.3140000000000001</v>
      </c>
      <c r="V44" s="136">
        <v>1.3140000000000001</v>
      </c>
      <c r="W44" s="136"/>
      <c r="X44" s="136" t="s">
        <v>106</v>
      </c>
      <c r="Y44" s="136" t="s">
        <v>107</v>
      </c>
      <c r="Z44" s="130"/>
      <c r="AA44" s="130"/>
      <c r="AB44" s="130"/>
      <c r="AC44" s="130"/>
      <c r="AD44" s="130"/>
      <c r="AE44" s="130"/>
      <c r="AF44" s="130"/>
      <c r="AG44" s="130" t="s">
        <v>108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x14ac:dyDescent="0.2">
      <c r="A45" s="149">
        <v>34</v>
      </c>
      <c r="B45" s="150" t="s">
        <v>142</v>
      </c>
      <c r="C45" s="155" t="s">
        <v>189</v>
      </c>
      <c r="D45" s="151" t="s">
        <v>190</v>
      </c>
      <c r="E45" s="152">
        <v>1</v>
      </c>
      <c r="F45" s="161">
        <v>0</v>
      </c>
      <c r="G45" s="153">
        <f t="shared" si="2"/>
        <v>0</v>
      </c>
      <c r="H45" s="136">
        <v>0</v>
      </c>
      <c r="I45" s="136">
        <v>0</v>
      </c>
      <c r="J45" s="136">
        <v>72800</v>
      </c>
      <c r="K45" s="136">
        <v>72800</v>
      </c>
      <c r="L45" s="136">
        <v>21</v>
      </c>
      <c r="M45" s="136">
        <v>88088</v>
      </c>
      <c r="N45" s="135">
        <v>5.5</v>
      </c>
      <c r="O45" s="135">
        <v>5.5</v>
      </c>
      <c r="P45" s="135">
        <v>0</v>
      </c>
      <c r="Q45" s="135">
        <v>0</v>
      </c>
      <c r="R45" s="136"/>
      <c r="S45" s="136" t="s">
        <v>141</v>
      </c>
      <c r="T45" s="136" t="s">
        <v>132</v>
      </c>
      <c r="U45" s="136">
        <v>0</v>
      </c>
      <c r="V45" s="136">
        <v>0</v>
      </c>
      <c r="W45" s="136"/>
      <c r="X45" s="136" t="s">
        <v>145</v>
      </c>
      <c r="Y45" s="136" t="s">
        <v>107</v>
      </c>
      <c r="Z45" s="130"/>
      <c r="AA45" s="130"/>
      <c r="AB45" s="130"/>
      <c r="AC45" s="130"/>
      <c r="AD45" s="130"/>
      <c r="AE45" s="130"/>
      <c r="AF45" s="130"/>
      <c r="AG45" s="130" t="s">
        <v>146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x14ac:dyDescent="0.2">
      <c r="A46" s="149">
        <v>35</v>
      </c>
      <c r="B46" s="150" t="s">
        <v>191</v>
      </c>
      <c r="C46" s="155" t="s">
        <v>192</v>
      </c>
      <c r="D46" s="151" t="s">
        <v>137</v>
      </c>
      <c r="E46" s="152">
        <v>4</v>
      </c>
      <c r="F46" s="161">
        <v>0</v>
      </c>
      <c r="G46" s="153">
        <f t="shared" si="2"/>
        <v>0</v>
      </c>
      <c r="H46" s="136">
        <v>0</v>
      </c>
      <c r="I46" s="136">
        <v>0</v>
      </c>
      <c r="J46" s="136">
        <v>1880</v>
      </c>
      <c r="K46" s="136">
        <v>7520</v>
      </c>
      <c r="L46" s="136">
        <v>21</v>
      </c>
      <c r="M46" s="136">
        <v>9099.2000000000007</v>
      </c>
      <c r="N46" s="135">
        <v>0</v>
      </c>
      <c r="O46" s="135">
        <v>0</v>
      </c>
      <c r="P46" s="135">
        <v>0</v>
      </c>
      <c r="Q46" s="135">
        <v>0</v>
      </c>
      <c r="R46" s="136"/>
      <c r="S46" s="136" t="s">
        <v>141</v>
      </c>
      <c r="T46" s="136" t="s">
        <v>132</v>
      </c>
      <c r="U46" s="136">
        <v>0</v>
      </c>
      <c r="V46" s="136">
        <v>0</v>
      </c>
      <c r="W46" s="136"/>
      <c r="X46" s="136" t="s">
        <v>106</v>
      </c>
      <c r="Y46" s="136" t="s">
        <v>107</v>
      </c>
      <c r="Z46" s="130"/>
      <c r="AA46" s="130"/>
      <c r="AB46" s="130"/>
      <c r="AC46" s="130"/>
      <c r="AD46" s="130"/>
      <c r="AE46" s="130"/>
      <c r="AF46" s="130"/>
      <c r="AG46" s="130" t="s">
        <v>180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x14ac:dyDescent="0.2">
      <c r="A47" s="149">
        <v>36</v>
      </c>
      <c r="B47" s="150" t="s">
        <v>193</v>
      </c>
      <c r="C47" s="155" t="s">
        <v>194</v>
      </c>
      <c r="D47" s="151" t="s">
        <v>195</v>
      </c>
      <c r="E47" s="152">
        <v>1</v>
      </c>
      <c r="F47" s="161">
        <v>0</v>
      </c>
      <c r="G47" s="153">
        <f t="shared" si="2"/>
        <v>0</v>
      </c>
      <c r="H47" s="136">
        <v>0</v>
      </c>
      <c r="I47" s="136">
        <v>0</v>
      </c>
      <c r="J47" s="136">
        <v>4400</v>
      </c>
      <c r="K47" s="136">
        <v>4400</v>
      </c>
      <c r="L47" s="136">
        <v>21</v>
      </c>
      <c r="M47" s="136">
        <v>5324</v>
      </c>
      <c r="N47" s="135">
        <v>0</v>
      </c>
      <c r="O47" s="135">
        <v>0</v>
      </c>
      <c r="P47" s="135">
        <v>0</v>
      </c>
      <c r="Q47" s="135">
        <v>0</v>
      </c>
      <c r="R47" s="136"/>
      <c r="S47" s="136" t="s">
        <v>141</v>
      </c>
      <c r="T47" s="136" t="s">
        <v>132</v>
      </c>
      <c r="U47" s="136">
        <v>0</v>
      </c>
      <c r="V47" s="136">
        <v>0</v>
      </c>
      <c r="W47" s="136"/>
      <c r="X47" s="136" t="s">
        <v>106</v>
      </c>
      <c r="Y47" s="136" t="s">
        <v>107</v>
      </c>
      <c r="Z47" s="130"/>
      <c r="AA47" s="130"/>
      <c r="AB47" s="130"/>
      <c r="AC47" s="130"/>
      <c r="AD47" s="130"/>
      <c r="AE47" s="130"/>
      <c r="AF47" s="130"/>
      <c r="AG47" s="130" t="s">
        <v>180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x14ac:dyDescent="0.2">
      <c r="A48" s="149">
        <v>37</v>
      </c>
      <c r="B48" s="150" t="s">
        <v>196</v>
      </c>
      <c r="C48" s="155" t="s">
        <v>197</v>
      </c>
      <c r="D48" s="151" t="s">
        <v>140</v>
      </c>
      <c r="E48" s="152">
        <v>1</v>
      </c>
      <c r="F48" s="161">
        <v>0</v>
      </c>
      <c r="G48" s="153">
        <f t="shared" si="2"/>
        <v>0</v>
      </c>
      <c r="H48" s="136">
        <v>0</v>
      </c>
      <c r="I48" s="136">
        <v>0</v>
      </c>
      <c r="J48" s="136">
        <v>5220</v>
      </c>
      <c r="K48" s="136">
        <v>5220</v>
      </c>
      <c r="L48" s="136">
        <v>21</v>
      </c>
      <c r="M48" s="136">
        <v>6316.2</v>
      </c>
      <c r="N48" s="135">
        <v>0</v>
      </c>
      <c r="O48" s="135">
        <v>0</v>
      </c>
      <c r="P48" s="135">
        <v>0</v>
      </c>
      <c r="Q48" s="135">
        <v>0</v>
      </c>
      <c r="R48" s="136"/>
      <c r="S48" s="136" t="s">
        <v>141</v>
      </c>
      <c r="T48" s="136" t="s">
        <v>132</v>
      </c>
      <c r="U48" s="136">
        <v>0</v>
      </c>
      <c r="V48" s="136">
        <v>0</v>
      </c>
      <c r="W48" s="136"/>
      <c r="X48" s="136" t="s">
        <v>106</v>
      </c>
      <c r="Y48" s="136" t="s">
        <v>107</v>
      </c>
      <c r="Z48" s="130"/>
      <c r="AA48" s="130"/>
      <c r="AB48" s="130"/>
      <c r="AC48" s="130"/>
      <c r="AD48" s="130"/>
      <c r="AE48" s="130"/>
      <c r="AF48" s="130"/>
      <c r="AG48" s="130" t="s">
        <v>180</v>
      </c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x14ac:dyDescent="0.2">
      <c r="A49" s="149">
        <v>38</v>
      </c>
      <c r="B49" s="150" t="s">
        <v>198</v>
      </c>
      <c r="C49" s="155" t="s">
        <v>199</v>
      </c>
      <c r="D49" s="151" t="s">
        <v>140</v>
      </c>
      <c r="E49" s="152">
        <v>1</v>
      </c>
      <c r="F49" s="161">
        <v>0</v>
      </c>
      <c r="G49" s="153">
        <f t="shared" si="2"/>
        <v>0</v>
      </c>
      <c r="H49" s="136">
        <v>0</v>
      </c>
      <c r="I49" s="136">
        <v>0</v>
      </c>
      <c r="J49" s="136">
        <v>10800</v>
      </c>
      <c r="K49" s="136">
        <v>10800</v>
      </c>
      <c r="L49" s="136">
        <v>21</v>
      </c>
      <c r="M49" s="136">
        <v>13068</v>
      </c>
      <c r="N49" s="135">
        <v>0</v>
      </c>
      <c r="O49" s="135">
        <v>0</v>
      </c>
      <c r="P49" s="135">
        <v>0</v>
      </c>
      <c r="Q49" s="135">
        <v>0</v>
      </c>
      <c r="R49" s="136"/>
      <c r="S49" s="136" t="s">
        <v>141</v>
      </c>
      <c r="T49" s="136" t="s">
        <v>132</v>
      </c>
      <c r="U49" s="136">
        <v>0</v>
      </c>
      <c r="V49" s="136">
        <v>0</v>
      </c>
      <c r="W49" s="136"/>
      <c r="X49" s="136" t="s">
        <v>106</v>
      </c>
      <c r="Y49" s="136" t="s">
        <v>107</v>
      </c>
      <c r="Z49" s="130"/>
      <c r="AA49" s="130"/>
      <c r="AB49" s="130"/>
      <c r="AC49" s="130"/>
      <c r="AD49" s="130"/>
      <c r="AE49" s="130"/>
      <c r="AF49" s="130"/>
      <c r="AG49" s="130" t="s">
        <v>180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x14ac:dyDescent="0.2">
      <c r="A50" s="149">
        <v>39</v>
      </c>
      <c r="B50" s="150" t="s">
        <v>200</v>
      </c>
      <c r="C50" s="155" t="s">
        <v>201</v>
      </c>
      <c r="D50" s="151" t="s">
        <v>202</v>
      </c>
      <c r="E50" s="152">
        <v>3</v>
      </c>
      <c r="F50" s="161">
        <v>0</v>
      </c>
      <c r="G50" s="153">
        <f t="shared" si="2"/>
        <v>0</v>
      </c>
      <c r="H50" s="136">
        <v>0</v>
      </c>
      <c r="I50" s="136">
        <v>0</v>
      </c>
      <c r="J50" s="136">
        <v>3160</v>
      </c>
      <c r="K50" s="136">
        <v>9480</v>
      </c>
      <c r="L50" s="136">
        <v>21</v>
      </c>
      <c r="M50" s="136">
        <v>11470.8</v>
      </c>
      <c r="N50" s="135">
        <v>0</v>
      </c>
      <c r="O50" s="135">
        <v>0</v>
      </c>
      <c r="P50" s="135">
        <v>0</v>
      </c>
      <c r="Q50" s="135">
        <v>0</v>
      </c>
      <c r="R50" s="136"/>
      <c r="S50" s="136" t="s">
        <v>141</v>
      </c>
      <c r="T50" s="136" t="s">
        <v>132</v>
      </c>
      <c r="U50" s="136">
        <v>0</v>
      </c>
      <c r="V50" s="136">
        <v>0</v>
      </c>
      <c r="W50" s="136"/>
      <c r="X50" s="136" t="s">
        <v>106</v>
      </c>
      <c r="Y50" s="136" t="s">
        <v>107</v>
      </c>
      <c r="Z50" s="130"/>
      <c r="AA50" s="130"/>
      <c r="AB50" s="130"/>
      <c r="AC50" s="130"/>
      <c r="AD50" s="130"/>
      <c r="AE50" s="130"/>
      <c r="AF50" s="130"/>
      <c r="AG50" s="130" t="s">
        <v>180</v>
      </c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x14ac:dyDescent="0.2">
      <c r="A51" s="149">
        <v>40</v>
      </c>
      <c r="B51" s="150" t="s">
        <v>203</v>
      </c>
      <c r="C51" s="155" t="s">
        <v>204</v>
      </c>
      <c r="D51" s="151" t="s">
        <v>202</v>
      </c>
      <c r="E51" s="152">
        <v>1</v>
      </c>
      <c r="F51" s="161">
        <v>0</v>
      </c>
      <c r="G51" s="153">
        <f t="shared" si="2"/>
        <v>0</v>
      </c>
      <c r="H51" s="136">
        <v>0</v>
      </c>
      <c r="I51" s="136">
        <v>0</v>
      </c>
      <c r="J51" s="136">
        <v>7210</v>
      </c>
      <c r="K51" s="136">
        <v>7210</v>
      </c>
      <c r="L51" s="136">
        <v>21</v>
      </c>
      <c r="M51" s="136">
        <v>8724.1</v>
      </c>
      <c r="N51" s="135">
        <v>0</v>
      </c>
      <c r="O51" s="135">
        <v>0</v>
      </c>
      <c r="P51" s="135">
        <v>0</v>
      </c>
      <c r="Q51" s="135">
        <v>0</v>
      </c>
      <c r="R51" s="136"/>
      <c r="S51" s="136" t="s">
        <v>141</v>
      </c>
      <c r="T51" s="136" t="s">
        <v>132</v>
      </c>
      <c r="U51" s="136">
        <v>0</v>
      </c>
      <c r="V51" s="136">
        <v>0</v>
      </c>
      <c r="W51" s="136"/>
      <c r="X51" s="136" t="s">
        <v>106</v>
      </c>
      <c r="Y51" s="136" t="s">
        <v>107</v>
      </c>
      <c r="Z51" s="130"/>
      <c r="AA51" s="130"/>
      <c r="AB51" s="130"/>
      <c r="AC51" s="130"/>
      <c r="AD51" s="130"/>
      <c r="AE51" s="130"/>
      <c r="AF51" s="130"/>
      <c r="AG51" s="130" t="s">
        <v>180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x14ac:dyDescent="0.2">
      <c r="A52" s="139" t="s">
        <v>100</v>
      </c>
      <c r="B52" s="140" t="s">
        <v>66</v>
      </c>
      <c r="C52" s="154" t="s">
        <v>67</v>
      </c>
      <c r="D52" s="141"/>
      <c r="E52" s="142"/>
      <c r="F52" s="143"/>
      <c r="G52" s="144">
        <f>SUM(G53:G55)</f>
        <v>0</v>
      </c>
      <c r="H52" s="138"/>
      <c r="I52" s="138">
        <v>0</v>
      </c>
      <c r="J52" s="138"/>
      <c r="K52" s="138">
        <v>39148.65</v>
      </c>
      <c r="L52" s="138"/>
      <c r="M52" s="138"/>
      <c r="N52" s="137"/>
      <c r="O52" s="137"/>
      <c r="P52" s="137"/>
      <c r="Q52" s="137"/>
      <c r="R52" s="138"/>
      <c r="S52" s="138"/>
      <c r="T52" s="138"/>
      <c r="U52" s="138"/>
      <c r="V52" s="138"/>
      <c r="W52" s="138"/>
      <c r="X52" s="138"/>
      <c r="Y52" s="138"/>
      <c r="Z52" s="130"/>
      <c r="AG52" t="s">
        <v>101</v>
      </c>
    </row>
    <row r="53" spans="1:60" x14ac:dyDescent="0.2">
      <c r="A53" s="149">
        <v>41</v>
      </c>
      <c r="B53" s="150" t="s">
        <v>205</v>
      </c>
      <c r="C53" s="155" t="s">
        <v>206</v>
      </c>
      <c r="D53" s="151" t="s">
        <v>207</v>
      </c>
      <c r="E53" s="152">
        <v>88.94529</v>
      </c>
      <c r="F53" s="161">
        <v>0</v>
      </c>
      <c r="G53" s="153">
        <f t="shared" ref="G53:G55" si="3">E53*F53</f>
        <v>0</v>
      </c>
      <c r="H53" s="136">
        <v>0</v>
      </c>
      <c r="I53" s="136">
        <v>0</v>
      </c>
      <c r="J53" s="136">
        <v>164.5</v>
      </c>
      <c r="K53" s="136">
        <v>14631.500205</v>
      </c>
      <c r="L53" s="136">
        <v>21</v>
      </c>
      <c r="M53" s="136">
        <v>17704.115000000002</v>
      </c>
      <c r="N53" s="135">
        <v>0</v>
      </c>
      <c r="O53" s="135">
        <v>0</v>
      </c>
      <c r="P53" s="135">
        <v>0</v>
      </c>
      <c r="Q53" s="135">
        <v>0</v>
      </c>
      <c r="R53" s="136"/>
      <c r="S53" s="136" t="s">
        <v>105</v>
      </c>
      <c r="T53" s="136" t="s">
        <v>105</v>
      </c>
      <c r="U53" s="136">
        <v>0.21149999999999999</v>
      </c>
      <c r="V53" s="136">
        <v>18.811928835</v>
      </c>
      <c r="W53" s="136"/>
      <c r="X53" s="136" t="s">
        <v>208</v>
      </c>
      <c r="Y53" s="136" t="s">
        <v>107</v>
      </c>
      <c r="Z53" s="130"/>
      <c r="AA53" s="130"/>
      <c r="AB53" s="130"/>
      <c r="AC53" s="130"/>
      <c r="AD53" s="130"/>
      <c r="AE53" s="130"/>
      <c r="AF53" s="130"/>
      <c r="AG53" s="130" t="s">
        <v>209</v>
      </c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x14ac:dyDescent="0.2">
      <c r="A54" s="149">
        <v>42</v>
      </c>
      <c r="B54" s="150" t="s">
        <v>210</v>
      </c>
      <c r="C54" s="155" t="s">
        <v>211</v>
      </c>
      <c r="D54" s="151" t="s">
        <v>207</v>
      </c>
      <c r="E54" s="152">
        <v>88.94529</v>
      </c>
      <c r="F54" s="161">
        <v>0</v>
      </c>
      <c r="G54" s="153">
        <f t="shared" si="3"/>
        <v>0</v>
      </c>
      <c r="H54" s="136">
        <v>0</v>
      </c>
      <c r="I54" s="136">
        <v>0</v>
      </c>
      <c r="J54" s="136">
        <v>28.3</v>
      </c>
      <c r="K54" s="136">
        <v>2517.151707</v>
      </c>
      <c r="L54" s="136">
        <v>21</v>
      </c>
      <c r="M54" s="136">
        <v>3045.7515000000003</v>
      </c>
      <c r="N54" s="135">
        <v>0</v>
      </c>
      <c r="O54" s="135">
        <v>0</v>
      </c>
      <c r="P54" s="135">
        <v>0</v>
      </c>
      <c r="Q54" s="135">
        <v>0</v>
      </c>
      <c r="R54" s="136"/>
      <c r="S54" s="136" t="s">
        <v>105</v>
      </c>
      <c r="T54" s="136" t="s">
        <v>105</v>
      </c>
      <c r="U54" s="136">
        <v>0</v>
      </c>
      <c r="V54" s="136">
        <v>0</v>
      </c>
      <c r="W54" s="136"/>
      <c r="X54" s="136" t="s">
        <v>208</v>
      </c>
      <c r="Y54" s="136" t="s">
        <v>107</v>
      </c>
      <c r="Z54" s="130"/>
      <c r="AA54" s="130"/>
      <c r="AB54" s="130"/>
      <c r="AC54" s="130"/>
      <c r="AD54" s="130"/>
      <c r="AE54" s="130"/>
      <c r="AF54" s="130"/>
      <c r="AG54" s="130" t="s">
        <v>209</v>
      </c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x14ac:dyDescent="0.2">
      <c r="A55" s="149">
        <v>43</v>
      </c>
      <c r="B55" s="150" t="s">
        <v>212</v>
      </c>
      <c r="C55" s="155" t="s">
        <v>213</v>
      </c>
      <c r="D55" s="151" t="s">
        <v>179</v>
      </c>
      <c r="E55" s="152">
        <v>1</v>
      </c>
      <c r="F55" s="161">
        <v>0</v>
      </c>
      <c r="G55" s="153">
        <f t="shared" si="3"/>
        <v>0</v>
      </c>
      <c r="H55" s="136">
        <v>0</v>
      </c>
      <c r="I55" s="136">
        <v>0</v>
      </c>
      <c r="J55" s="136">
        <v>22000</v>
      </c>
      <c r="K55" s="136">
        <v>22000</v>
      </c>
      <c r="L55" s="136">
        <v>21</v>
      </c>
      <c r="M55" s="136">
        <v>26620</v>
      </c>
      <c r="N55" s="135">
        <v>0</v>
      </c>
      <c r="O55" s="135">
        <v>0</v>
      </c>
      <c r="P55" s="135">
        <v>0</v>
      </c>
      <c r="Q55" s="135">
        <v>0</v>
      </c>
      <c r="R55" s="136"/>
      <c r="S55" s="136" t="s">
        <v>141</v>
      </c>
      <c r="T55" s="136" t="s">
        <v>132</v>
      </c>
      <c r="U55" s="136">
        <v>0</v>
      </c>
      <c r="V55" s="136">
        <v>0</v>
      </c>
      <c r="W55" s="136"/>
      <c r="X55" s="136" t="s">
        <v>106</v>
      </c>
      <c r="Y55" s="136" t="s">
        <v>107</v>
      </c>
      <c r="Z55" s="130"/>
      <c r="AA55" s="130"/>
      <c r="AB55" s="130"/>
      <c r="AC55" s="130"/>
      <c r="AD55" s="130"/>
      <c r="AE55" s="130"/>
      <c r="AF55" s="130"/>
      <c r="AG55" s="130" t="s">
        <v>180</v>
      </c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x14ac:dyDescent="0.2">
      <c r="A56" s="139" t="s">
        <v>100</v>
      </c>
      <c r="B56" s="140" t="s">
        <v>68</v>
      </c>
      <c r="C56" s="154" t="s">
        <v>69</v>
      </c>
      <c r="D56" s="141"/>
      <c r="E56" s="142"/>
      <c r="F56" s="143"/>
      <c r="G56" s="144">
        <f>G65+G64+G63+G62+G61+G60+G59+G57</f>
        <v>0</v>
      </c>
      <c r="H56" s="138"/>
      <c r="I56" s="138">
        <v>0</v>
      </c>
      <c r="J56" s="138"/>
      <c r="K56" s="138">
        <v>112670</v>
      </c>
      <c r="L56" s="138"/>
      <c r="M56" s="138"/>
      <c r="N56" s="137"/>
      <c r="O56" s="137"/>
      <c r="P56" s="137"/>
      <c r="Q56" s="137"/>
      <c r="R56" s="138"/>
      <c r="S56" s="138"/>
      <c r="T56" s="138"/>
      <c r="U56" s="138"/>
      <c r="V56" s="138"/>
      <c r="W56" s="138"/>
      <c r="X56" s="138"/>
      <c r="Y56" s="138"/>
      <c r="Z56" s="130"/>
      <c r="AG56" t="s">
        <v>101</v>
      </c>
    </row>
    <row r="57" spans="1:60" ht="33.75" x14ac:dyDescent="0.2">
      <c r="A57" s="145">
        <v>44</v>
      </c>
      <c r="B57" s="146" t="s">
        <v>142</v>
      </c>
      <c r="C57" s="156" t="s">
        <v>214</v>
      </c>
      <c r="D57" s="147" t="s">
        <v>190</v>
      </c>
      <c r="E57" s="148">
        <v>2</v>
      </c>
      <c r="F57" s="162">
        <v>0</v>
      </c>
      <c r="G57" s="153">
        <f>E57*F57</f>
        <v>0</v>
      </c>
      <c r="H57" s="136">
        <v>0</v>
      </c>
      <c r="I57" s="136">
        <v>0</v>
      </c>
      <c r="J57" s="136">
        <v>18320</v>
      </c>
      <c r="K57" s="136">
        <v>36640</v>
      </c>
      <c r="L57" s="136">
        <v>21</v>
      </c>
      <c r="M57" s="136">
        <v>44334.400000000001</v>
      </c>
      <c r="N57" s="135">
        <v>0</v>
      </c>
      <c r="O57" s="135">
        <v>0</v>
      </c>
      <c r="P57" s="135">
        <v>0</v>
      </c>
      <c r="Q57" s="135">
        <v>0</v>
      </c>
      <c r="R57" s="136"/>
      <c r="S57" s="136" t="s">
        <v>141</v>
      </c>
      <c r="T57" s="136" t="s">
        <v>132</v>
      </c>
      <c r="U57" s="136">
        <v>0</v>
      </c>
      <c r="V57" s="136">
        <v>0</v>
      </c>
      <c r="W57" s="136"/>
      <c r="X57" s="136" t="s">
        <v>145</v>
      </c>
      <c r="Y57" s="136" t="s">
        <v>107</v>
      </c>
      <c r="Z57" s="130"/>
      <c r="AA57" s="130"/>
      <c r="AB57" s="130"/>
      <c r="AC57" s="130"/>
      <c r="AD57" s="130"/>
      <c r="AE57" s="130"/>
      <c r="AF57" s="130"/>
      <c r="AG57" s="130" t="s">
        <v>146</v>
      </c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33"/>
      <c r="B58" s="134"/>
      <c r="C58" s="219" t="s">
        <v>215</v>
      </c>
      <c r="D58" s="220"/>
      <c r="E58" s="220"/>
      <c r="F58" s="220"/>
      <c r="G58" s="220"/>
      <c r="H58" s="136"/>
      <c r="I58" s="136"/>
      <c r="J58" s="136"/>
      <c r="K58" s="136"/>
      <c r="L58" s="136"/>
      <c r="M58" s="136"/>
      <c r="N58" s="135"/>
      <c r="O58" s="135"/>
      <c r="P58" s="135"/>
      <c r="Q58" s="135"/>
      <c r="R58" s="136"/>
      <c r="S58" s="136"/>
      <c r="T58" s="136"/>
      <c r="U58" s="136"/>
      <c r="V58" s="136"/>
      <c r="W58" s="136"/>
      <c r="X58" s="136"/>
      <c r="Y58" s="136"/>
      <c r="Z58" s="130"/>
      <c r="AA58" s="130"/>
      <c r="AB58" s="130"/>
      <c r="AC58" s="130"/>
      <c r="AD58" s="130"/>
      <c r="AE58" s="130"/>
      <c r="AF58" s="130"/>
      <c r="AG58" s="130" t="s">
        <v>216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ht="22.5" x14ac:dyDescent="0.2">
      <c r="A59" s="149">
        <v>45</v>
      </c>
      <c r="B59" s="150" t="s">
        <v>142</v>
      </c>
      <c r="C59" s="155" t="s">
        <v>217</v>
      </c>
      <c r="D59" s="151" t="s">
        <v>144</v>
      </c>
      <c r="E59" s="152">
        <v>3</v>
      </c>
      <c r="F59" s="161">
        <v>0</v>
      </c>
      <c r="G59" s="153">
        <f t="shared" ref="G59:G65" si="4">E59*F59</f>
        <v>0</v>
      </c>
      <c r="H59" s="136">
        <v>0</v>
      </c>
      <c r="I59" s="136">
        <v>0</v>
      </c>
      <c r="J59" s="136">
        <v>3980</v>
      </c>
      <c r="K59" s="136">
        <v>11940</v>
      </c>
      <c r="L59" s="136">
        <v>21</v>
      </c>
      <c r="M59" s="136">
        <v>14447.4</v>
      </c>
      <c r="N59" s="135">
        <v>0</v>
      </c>
      <c r="O59" s="135">
        <v>0</v>
      </c>
      <c r="P59" s="135">
        <v>0</v>
      </c>
      <c r="Q59" s="135">
        <v>0</v>
      </c>
      <c r="R59" s="136"/>
      <c r="S59" s="136" t="s">
        <v>141</v>
      </c>
      <c r="T59" s="136" t="s">
        <v>132</v>
      </c>
      <c r="U59" s="136">
        <v>0</v>
      </c>
      <c r="V59" s="136">
        <v>0</v>
      </c>
      <c r="W59" s="136"/>
      <c r="X59" s="136" t="s">
        <v>145</v>
      </c>
      <c r="Y59" s="136" t="s">
        <v>107</v>
      </c>
      <c r="Z59" s="130"/>
      <c r="AA59" s="130"/>
      <c r="AB59" s="130"/>
      <c r="AC59" s="130"/>
      <c r="AD59" s="130"/>
      <c r="AE59" s="130"/>
      <c r="AF59" s="130"/>
      <c r="AG59" s="130" t="s">
        <v>146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ht="22.5" x14ac:dyDescent="0.2">
      <c r="A60" s="149">
        <v>46</v>
      </c>
      <c r="B60" s="150" t="s">
        <v>142</v>
      </c>
      <c r="C60" s="155" t="s">
        <v>218</v>
      </c>
      <c r="D60" s="151" t="s">
        <v>144</v>
      </c>
      <c r="E60" s="152">
        <v>1</v>
      </c>
      <c r="F60" s="161">
        <v>0</v>
      </c>
      <c r="G60" s="153">
        <f t="shared" si="4"/>
        <v>0</v>
      </c>
      <c r="H60" s="136">
        <v>0</v>
      </c>
      <c r="I60" s="136">
        <v>0</v>
      </c>
      <c r="J60" s="136">
        <v>18320</v>
      </c>
      <c r="K60" s="136">
        <v>18320</v>
      </c>
      <c r="L60" s="136">
        <v>21</v>
      </c>
      <c r="M60" s="136">
        <v>22167.200000000001</v>
      </c>
      <c r="N60" s="135">
        <v>0</v>
      </c>
      <c r="O60" s="135">
        <v>0</v>
      </c>
      <c r="P60" s="135">
        <v>0</v>
      </c>
      <c r="Q60" s="135">
        <v>0</v>
      </c>
      <c r="R60" s="136"/>
      <c r="S60" s="136" t="s">
        <v>141</v>
      </c>
      <c r="T60" s="136" t="s">
        <v>132</v>
      </c>
      <c r="U60" s="136">
        <v>0</v>
      </c>
      <c r="V60" s="136">
        <v>0</v>
      </c>
      <c r="W60" s="136"/>
      <c r="X60" s="136" t="s">
        <v>145</v>
      </c>
      <c r="Y60" s="136" t="s">
        <v>107</v>
      </c>
      <c r="Z60" s="130"/>
      <c r="AA60" s="130"/>
      <c r="AB60" s="130"/>
      <c r="AC60" s="130"/>
      <c r="AD60" s="130"/>
      <c r="AE60" s="130"/>
      <c r="AF60" s="130"/>
      <c r="AG60" s="130" t="s">
        <v>146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x14ac:dyDescent="0.2">
      <c r="A61" s="149">
        <v>47</v>
      </c>
      <c r="B61" s="150" t="s">
        <v>142</v>
      </c>
      <c r="C61" s="155" t="s">
        <v>219</v>
      </c>
      <c r="D61" s="151" t="s">
        <v>144</v>
      </c>
      <c r="E61" s="152">
        <v>2</v>
      </c>
      <c r="F61" s="161">
        <v>0</v>
      </c>
      <c r="G61" s="153">
        <f t="shared" si="4"/>
        <v>0</v>
      </c>
      <c r="H61" s="136">
        <v>0</v>
      </c>
      <c r="I61" s="136">
        <v>0</v>
      </c>
      <c r="J61" s="136">
        <v>6930</v>
      </c>
      <c r="K61" s="136">
        <v>13860</v>
      </c>
      <c r="L61" s="136">
        <v>21</v>
      </c>
      <c r="M61" s="136">
        <v>16770.599999999999</v>
      </c>
      <c r="N61" s="135">
        <v>0</v>
      </c>
      <c r="O61" s="135">
        <v>0</v>
      </c>
      <c r="P61" s="135">
        <v>0</v>
      </c>
      <c r="Q61" s="135">
        <v>0</v>
      </c>
      <c r="R61" s="136"/>
      <c r="S61" s="136" t="s">
        <v>141</v>
      </c>
      <c r="T61" s="136" t="s">
        <v>132</v>
      </c>
      <c r="U61" s="136">
        <v>0</v>
      </c>
      <c r="V61" s="136">
        <v>0</v>
      </c>
      <c r="W61" s="136"/>
      <c r="X61" s="136" t="s">
        <v>145</v>
      </c>
      <c r="Y61" s="136" t="s">
        <v>107</v>
      </c>
      <c r="Z61" s="130"/>
      <c r="AA61" s="130"/>
      <c r="AB61" s="130"/>
      <c r="AC61" s="130"/>
      <c r="AD61" s="130"/>
      <c r="AE61" s="130"/>
      <c r="AF61" s="130"/>
      <c r="AG61" s="130" t="s">
        <v>146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x14ac:dyDescent="0.2">
      <c r="A62" s="149">
        <v>48</v>
      </c>
      <c r="B62" s="150" t="s">
        <v>142</v>
      </c>
      <c r="C62" s="155" t="s">
        <v>220</v>
      </c>
      <c r="D62" s="151" t="s">
        <v>144</v>
      </c>
      <c r="E62" s="152">
        <v>2</v>
      </c>
      <c r="F62" s="161">
        <v>0</v>
      </c>
      <c r="G62" s="153">
        <f t="shared" si="4"/>
        <v>0</v>
      </c>
      <c r="H62" s="136">
        <v>0</v>
      </c>
      <c r="I62" s="136">
        <v>0</v>
      </c>
      <c r="J62" s="136">
        <v>3880</v>
      </c>
      <c r="K62" s="136">
        <v>7760</v>
      </c>
      <c r="L62" s="136">
        <v>21</v>
      </c>
      <c r="M62" s="136">
        <v>9389.6</v>
      </c>
      <c r="N62" s="135">
        <v>0</v>
      </c>
      <c r="O62" s="135">
        <v>0</v>
      </c>
      <c r="P62" s="135">
        <v>0</v>
      </c>
      <c r="Q62" s="135">
        <v>0</v>
      </c>
      <c r="R62" s="136"/>
      <c r="S62" s="136" t="s">
        <v>141</v>
      </c>
      <c r="T62" s="136" t="s">
        <v>132</v>
      </c>
      <c r="U62" s="136">
        <v>0</v>
      </c>
      <c r="V62" s="136">
        <v>0</v>
      </c>
      <c r="W62" s="136"/>
      <c r="X62" s="136" t="s">
        <v>145</v>
      </c>
      <c r="Y62" s="136" t="s">
        <v>107</v>
      </c>
      <c r="Z62" s="130"/>
      <c r="AA62" s="130"/>
      <c r="AB62" s="130"/>
      <c r="AC62" s="130"/>
      <c r="AD62" s="130"/>
      <c r="AE62" s="130"/>
      <c r="AF62" s="130"/>
      <c r="AG62" s="130" t="s">
        <v>146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x14ac:dyDescent="0.2">
      <c r="A63" s="149">
        <v>49</v>
      </c>
      <c r="B63" s="150" t="s">
        <v>142</v>
      </c>
      <c r="C63" s="155" t="s">
        <v>221</v>
      </c>
      <c r="D63" s="151" t="s">
        <v>190</v>
      </c>
      <c r="E63" s="152">
        <v>1</v>
      </c>
      <c r="F63" s="161">
        <v>0</v>
      </c>
      <c r="G63" s="153">
        <f t="shared" si="4"/>
        <v>0</v>
      </c>
      <c r="H63" s="136">
        <v>0</v>
      </c>
      <c r="I63" s="136">
        <v>0</v>
      </c>
      <c r="J63" s="136">
        <v>10800</v>
      </c>
      <c r="K63" s="136">
        <v>10800</v>
      </c>
      <c r="L63" s="136">
        <v>21</v>
      </c>
      <c r="M63" s="136">
        <v>13068</v>
      </c>
      <c r="N63" s="135">
        <v>0</v>
      </c>
      <c r="O63" s="135">
        <v>0</v>
      </c>
      <c r="P63" s="135">
        <v>0</v>
      </c>
      <c r="Q63" s="135">
        <v>0</v>
      </c>
      <c r="R63" s="136"/>
      <c r="S63" s="136" t="s">
        <v>141</v>
      </c>
      <c r="T63" s="136" t="s">
        <v>132</v>
      </c>
      <c r="U63" s="136">
        <v>0</v>
      </c>
      <c r="V63" s="136">
        <v>0</v>
      </c>
      <c r="W63" s="136"/>
      <c r="X63" s="136" t="s">
        <v>145</v>
      </c>
      <c r="Y63" s="136" t="s">
        <v>107</v>
      </c>
      <c r="Z63" s="130"/>
      <c r="AA63" s="130"/>
      <c r="AB63" s="130"/>
      <c r="AC63" s="130"/>
      <c r="AD63" s="130"/>
      <c r="AE63" s="130"/>
      <c r="AF63" s="130"/>
      <c r="AG63" s="130" t="s">
        <v>146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x14ac:dyDescent="0.2">
      <c r="A64" s="149">
        <v>50</v>
      </c>
      <c r="B64" s="150" t="s">
        <v>222</v>
      </c>
      <c r="C64" s="155" t="s">
        <v>223</v>
      </c>
      <c r="D64" s="151"/>
      <c r="E64" s="152">
        <v>1</v>
      </c>
      <c r="F64" s="161">
        <v>0</v>
      </c>
      <c r="G64" s="153">
        <f t="shared" si="4"/>
        <v>0</v>
      </c>
      <c r="H64" s="136">
        <v>0</v>
      </c>
      <c r="I64" s="136">
        <v>0</v>
      </c>
      <c r="J64" s="136">
        <v>7850</v>
      </c>
      <c r="K64" s="136">
        <v>7850</v>
      </c>
      <c r="L64" s="136">
        <v>21</v>
      </c>
      <c r="M64" s="136">
        <v>9498.5</v>
      </c>
      <c r="N64" s="135">
        <v>0</v>
      </c>
      <c r="O64" s="135">
        <v>0</v>
      </c>
      <c r="P64" s="135">
        <v>0</v>
      </c>
      <c r="Q64" s="135">
        <v>0</v>
      </c>
      <c r="R64" s="136"/>
      <c r="S64" s="136" t="s">
        <v>141</v>
      </c>
      <c r="T64" s="136" t="s">
        <v>132</v>
      </c>
      <c r="U64" s="136">
        <v>0</v>
      </c>
      <c r="V64" s="136">
        <v>0</v>
      </c>
      <c r="W64" s="136"/>
      <c r="X64" s="136" t="s">
        <v>106</v>
      </c>
      <c r="Y64" s="136" t="s">
        <v>107</v>
      </c>
      <c r="Z64" s="130"/>
      <c r="AA64" s="130"/>
      <c r="AB64" s="130"/>
      <c r="AC64" s="130"/>
      <c r="AD64" s="130"/>
      <c r="AE64" s="130"/>
      <c r="AF64" s="130"/>
      <c r="AG64" s="130" t="s">
        <v>180</v>
      </c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x14ac:dyDescent="0.2">
      <c r="A65" s="149">
        <v>51</v>
      </c>
      <c r="B65" s="150" t="s">
        <v>224</v>
      </c>
      <c r="C65" s="155" t="s">
        <v>225</v>
      </c>
      <c r="D65" s="151" t="s">
        <v>190</v>
      </c>
      <c r="E65" s="152">
        <v>1</v>
      </c>
      <c r="F65" s="161">
        <v>0</v>
      </c>
      <c r="G65" s="153">
        <f t="shared" si="4"/>
        <v>0</v>
      </c>
      <c r="H65" s="136">
        <v>0</v>
      </c>
      <c r="I65" s="136">
        <v>0</v>
      </c>
      <c r="J65" s="136">
        <v>5500</v>
      </c>
      <c r="K65" s="136">
        <v>5500</v>
      </c>
      <c r="L65" s="136">
        <v>21</v>
      </c>
      <c r="M65" s="136">
        <v>6655</v>
      </c>
      <c r="N65" s="135">
        <v>0</v>
      </c>
      <c r="O65" s="135">
        <v>0</v>
      </c>
      <c r="P65" s="135">
        <v>0</v>
      </c>
      <c r="Q65" s="135">
        <v>0</v>
      </c>
      <c r="R65" s="136"/>
      <c r="S65" s="136" t="s">
        <v>141</v>
      </c>
      <c r="T65" s="136" t="s">
        <v>132</v>
      </c>
      <c r="U65" s="136">
        <v>0</v>
      </c>
      <c r="V65" s="136">
        <v>0</v>
      </c>
      <c r="W65" s="136"/>
      <c r="X65" s="136" t="s">
        <v>106</v>
      </c>
      <c r="Y65" s="136" t="s">
        <v>107</v>
      </c>
      <c r="Z65" s="130"/>
      <c r="AA65" s="130"/>
      <c r="AB65" s="130"/>
      <c r="AC65" s="130"/>
      <c r="AD65" s="130"/>
      <c r="AE65" s="130"/>
      <c r="AF65" s="130"/>
      <c r="AG65" s="130" t="s">
        <v>180</v>
      </c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x14ac:dyDescent="0.2">
      <c r="A66" s="139" t="s">
        <v>100</v>
      </c>
      <c r="B66" s="140" t="s">
        <v>70</v>
      </c>
      <c r="C66" s="154" t="s">
        <v>71</v>
      </c>
      <c r="D66" s="141"/>
      <c r="E66" s="142"/>
      <c r="F66" s="143"/>
      <c r="G66" s="144">
        <f>G72+G70+G69+G68+G67</f>
        <v>0</v>
      </c>
      <c r="H66" s="138"/>
      <c r="I66" s="138">
        <v>2573.85</v>
      </c>
      <c r="J66" s="138"/>
      <c r="K66" s="138">
        <v>9905.1</v>
      </c>
      <c r="L66" s="138"/>
      <c r="M66" s="138"/>
      <c r="N66" s="137"/>
      <c r="O66" s="137"/>
      <c r="P66" s="137"/>
      <c r="Q66" s="137"/>
      <c r="R66" s="138"/>
      <c r="S66" s="138"/>
      <c r="T66" s="138"/>
      <c r="U66" s="138"/>
      <c r="V66" s="138"/>
      <c r="W66" s="138"/>
      <c r="X66" s="138"/>
      <c r="Y66" s="138"/>
      <c r="Z66" s="130"/>
      <c r="AG66" t="s">
        <v>101</v>
      </c>
    </row>
    <row r="67" spans="1:60" x14ac:dyDescent="0.2">
      <c r="A67" s="149">
        <v>52</v>
      </c>
      <c r="B67" s="150" t="s">
        <v>226</v>
      </c>
      <c r="C67" s="155" t="s">
        <v>227</v>
      </c>
      <c r="D67" s="151" t="s">
        <v>228</v>
      </c>
      <c r="E67" s="152">
        <v>8</v>
      </c>
      <c r="F67" s="161">
        <v>0</v>
      </c>
      <c r="G67" s="153">
        <f t="shared" ref="G67:G70" si="5">E67*F67</f>
        <v>0</v>
      </c>
      <c r="H67" s="136">
        <v>0</v>
      </c>
      <c r="I67" s="136">
        <v>0</v>
      </c>
      <c r="J67" s="136">
        <v>850</v>
      </c>
      <c r="K67" s="136">
        <v>6800</v>
      </c>
      <c r="L67" s="136">
        <v>21</v>
      </c>
      <c r="M67" s="136">
        <v>8228</v>
      </c>
      <c r="N67" s="135">
        <v>0</v>
      </c>
      <c r="O67" s="135">
        <v>0</v>
      </c>
      <c r="P67" s="135">
        <v>0</v>
      </c>
      <c r="Q67" s="135">
        <v>0</v>
      </c>
      <c r="R67" s="136"/>
      <c r="S67" s="136" t="s">
        <v>141</v>
      </c>
      <c r="T67" s="136" t="s">
        <v>132</v>
      </c>
      <c r="U67" s="136">
        <v>0</v>
      </c>
      <c r="V67" s="136">
        <v>0</v>
      </c>
      <c r="W67" s="136"/>
      <c r="X67" s="136" t="s">
        <v>106</v>
      </c>
      <c r="Y67" s="136" t="s">
        <v>107</v>
      </c>
      <c r="Z67" s="130"/>
      <c r="AA67" s="130"/>
      <c r="AB67" s="130"/>
      <c r="AC67" s="130"/>
      <c r="AD67" s="130"/>
      <c r="AE67" s="130"/>
      <c r="AF67" s="130"/>
      <c r="AG67" s="130" t="s">
        <v>180</v>
      </c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x14ac:dyDescent="0.2">
      <c r="A68" s="149">
        <v>53</v>
      </c>
      <c r="B68" s="150" t="s">
        <v>229</v>
      </c>
      <c r="C68" s="155" t="s">
        <v>230</v>
      </c>
      <c r="D68" s="151" t="s">
        <v>137</v>
      </c>
      <c r="E68" s="152">
        <v>10.5</v>
      </c>
      <c r="F68" s="161">
        <v>0</v>
      </c>
      <c r="G68" s="153">
        <f t="shared" si="5"/>
        <v>0</v>
      </c>
      <c r="H68" s="136">
        <v>0</v>
      </c>
      <c r="I68" s="136">
        <v>0</v>
      </c>
      <c r="J68" s="136">
        <v>65</v>
      </c>
      <c r="K68" s="136">
        <v>682.5</v>
      </c>
      <c r="L68" s="136">
        <v>21</v>
      </c>
      <c r="M68" s="136">
        <v>825.82500000000005</v>
      </c>
      <c r="N68" s="135">
        <v>0</v>
      </c>
      <c r="O68" s="135">
        <v>0</v>
      </c>
      <c r="P68" s="135">
        <v>0</v>
      </c>
      <c r="Q68" s="135">
        <v>0</v>
      </c>
      <c r="R68" s="136"/>
      <c r="S68" s="136" t="s">
        <v>105</v>
      </c>
      <c r="T68" s="136" t="s">
        <v>132</v>
      </c>
      <c r="U68" s="136">
        <v>9.955E-2</v>
      </c>
      <c r="V68" s="136">
        <v>1.045275</v>
      </c>
      <c r="W68" s="136"/>
      <c r="X68" s="136" t="s">
        <v>106</v>
      </c>
      <c r="Y68" s="136" t="s">
        <v>107</v>
      </c>
      <c r="Z68" s="130"/>
      <c r="AA68" s="130"/>
      <c r="AB68" s="130"/>
      <c r="AC68" s="130"/>
      <c r="AD68" s="130"/>
      <c r="AE68" s="130"/>
      <c r="AF68" s="130"/>
      <c r="AG68" s="130" t="s">
        <v>180</v>
      </c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x14ac:dyDescent="0.2">
      <c r="A69" s="149">
        <v>54</v>
      </c>
      <c r="B69" s="150" t="s">
        <v>231</v>
      </c>
      <c r="C69" s="155" t="s">
        <v>232</v>
      </c>
      <c r="D69" s="151" t="s">
        <v>137</v>
      </c>
      <c r="E69" s="152">
        <v>10.5</v>
      </c>
      <c r="F69" s="161">
        <v>0</v>
      </c>
      <c r="G69" s="153">
        <f t="shared" si="5"/>
        <v>0</v>
      </c>
      <c r="H69" s="136">
        <v>64.900000000000006</v>
      </c>
      <c r="I69" s="136">
        <v>681.45</v>
      </c>
      <c r="J69" s="136">
        <v>0</v>
      </c>
      <c r="K69" s="136">
        <v>0</v>
      </c>
      <c r="L69" s="136">
        <v>21</v>
      </c>
      <c r="M69" s="136">
        <v>824.55450000000008</v>
      </c>
      <c r="N69" s="135">
        <v>2.9999999999999997E-4</v>
      </c>
      <c r="O69" s="135">
        <v>3.1499999999999996E-3</v>
      </c>
      <c r="P69" s="135">
        <v>0</v>
      </c>
      <c r="Q69" s="135">
        <v>0</v>
      </c>
      <c r="R69" s="136" t="s">
        <v>170</v>
      </c>
      <c r="S69" s="136" t="s">
        <v>105</v>
      </c>
      <c r="T69" s="136" t="s">
        <v>132</v>
      </c>
      <c r="U69" s="136">
        <v>0</v>
      </c>
      <c r="V69" s="136">
        <v>0</v>
      </c>
      <c r="W69" s="136"/>
      <c r="X69" s="136" t="s">
        <v>171</v>
      </c>
      <c r="Y69" s="136" t="s">
        <v>107</v>
      </c>
      <c r="Z69" s="130"/>
      <c r="AA69" s="130"/>
      <c r="AB69" s="130"/>
      <c r="AC69" s="130"/>
      <c r="AD69" s="130"/>
      <c r="AE69" s="130"/>
      <c r="AF69" s="130"/>
      <c r="AG69" s="130" t="s">
        <v>233</v>
      </c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x14ac:dyDescent="0.2">
      <c r="A70" s="145">
        <v>55</v>
      </c>
      <c r="B70" s="146" t="s">
        <v>234</v>
      </c>
      <c r="C70" s="156" t="s">
        <v>235</v>
      </c>
      <c r="D70" s="147" t="s">
        <v>137</v>
      </c>
      <c r="E70" s="148">
        <v>30</v>
      </c>
      <c r="F70" s="162">
        <v>0</v>
      </c>
      <c r="G70" s="153">
        <f t="shared" si="5"/>
        <v>0</v>
      </c>
      <c r="H70" s="136">
        <v>63.08</v>
      </c>
      <c r="I70" s="136">
        <v>1892.3999999999999</v>
      </c>
      <c r="J70" s="136">
        <v>52.42</v>
      </c>
      <c r="K70" s="136">
        <v>1572.6000000000001</v>
      </c>
      <c r="L70" s="136">
        <v>21</v>
      </c>
      <c r="M70" s="136">
        <v>4192.6499999999996</v>
      </c>
      <c r="N70" s="135">
        <v>7.3999999999999999E-4</v>
      </c>
      <c r="O70" s="135">
        <v>2.2200000000000001E-2</v>
      </c>
      <c r="P70" s="135">
        <v>0</v>
      </c>
      <c r="Q70" s="135">
        <v>0</v>
      </c>
      <c r="R70" s="136"/>
      <c r="S70" s="136" t="s">
        <v>105</v>
      </c>
      <c r="T70" s="136" t="s">
        <v>105</v>
      </c>
      <c r="U70" s="136">
        <v>0.10100000000000001</v>
      </c>
      <c r="V70" s="136">
        <v>3.0300000000000002</v>
      </c>
      <c r="W70" s="136"/>
      <c r="X70" s="136" t="s">
        <v>106</v>
      </c>
      <c r="Y70" s="136" t="s">
        <v>107</v>
      </c>
      <c r="Z70" s="130"/>
      <c r="AA70" s="130"/>
      <c r="AB70" s="130"/>
      <c r="AC70" s="130"/>
      <c r="AD70" s="130"/>
      <c r="AE70" s="130"/>
      <c r="AF70" s="130"/>
      <c r="AG70" s="130" t="s">
        <v>180</v>
      </c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outlineLevel="1" x14ac:dyDescent="0.2">
      <c r="A71" s="133"/>
      <c r="B71" s="134"/>
      <c r="C71" s="219" t="s">
        <v>236</v>
      </c>
      <c r="D71" s="220"/>
      <c r="E71" s="220"/>
      <c r="F71" s="220"/>
      <c r="G71" s="220"/>
      <c r="H71" s="136"/>
      <c r="I71" s="136"/>
      <c r="J71" s="136"/>
      <c r="K71" s="136"/>
      <c r="L71" s="136"/>
      <c r="M71" s="136"/>
      <c r="N71" s="135"/>
      <c r="O71" s="135"/>
      <c r="P71" s="135"/>
      <c r="Q71" s="135"/>
      <c r="R71" s="136"/>
      <c r="S71" s="136"/>
      <c r="T71" s="136"/>
      <c r="U71" s="136"/>
      <c r="V71" s="136"/>
      <c r="W71" s="136"/>
      <c r="X71" s="136"/>
      <c r="Y71" s="136"/>
      <c r="Z71" s="130"/>
      <c r="AA71" s="130"/>
      <c r="AB71" s="130"/>
      <c r="AC71" s="130"/>
      <c r="AD71" s="130"/>
      <c r="AE71" s="130"/>
      <c r="AF71" s="130"/>
      <c r="AG71" s="130" t="s">
        <v>216</v>
      </c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x14ac:dyDescent="0.2">
      <c r="A72" s="145">
        <v>56</v>
      </c>
      <c r="B72" s="146" t="s">
        <v>237</v>
      </c>
      <c r="C72" s="156" t="s">
        <v>238</v>
      </c>
      <c r="D72" s="147" t="s">
        <v>140</v>
      </c>
      <c r="E72" s="148">
        <v>1</v>
      </c>
      <c r="F72" s="163">
        <v>0</v>
      </c>
      <c r="G72" s="160">
        <f>E72*F72</f>
        <v>0</v>
      </c>
      <c r="H72" s="136">
        <v>0</v>
      </c>
      <c r="I72" s="136">
        <v>0</v>
      </c>
      <c r="J72" s="136">
        <v>850</v>
      </c>
      <c r="K72" s="136">
        <v>850</v>
      </c>
      <c r="L72" s="136">
        <v>21</v>
      </c>
      <c r="M72" s="136">
        <v>1028.5</v>
      </c>
      <c r="N72" s="135">
        <v>0</v>
      </c>
      <c r="O72" s="135">
        <v>0</v>
      </c>
      <c r="P72" s="135">
        <v>0</v>
      </c>
      <c r="Q72" s="135">
        <v>0</v>
      </c>
      <c r="R72" s="136"/>
      <c r="S72" s="136" t="s">
        <v>141</v>
      </c>
      <c r="T72" s="136" t="s">
        <v>132</v>
      </c>
      <c r="U72" s="136">
        <v>0</v>
      </c>
      <c r="V72" s="136">
        <v>0</v>
      </c>
      <c r="W72" s="136"/>
      <c r="X72" s="136" t="s">
        <v>106</v>
      </c>
      <c r="Y72" s="136" t="s">
        <v>107</v>
      </c>
      <c r="Z72" s="130"/>
      <c r="AA72" s="130"/>
      <c r="AB72" s="130"/>
      <c r="AC72" s="130"/>
      <c r="AD72" s="130"/>
      <c r="AE72" s="130"/>
      <c r="AF72" s="130"/>
      <c r="AG72" s="130" t="s">
        <v>180</v>
      </c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x14ac:dyDescent="0.2">
      <c r="A73" s="3"/>
      <c r="B73" s="4"/>
      <c r="C73" s="1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15</v>
      </c>
      <c r="AF73">
        <v>21</v>
      </c>
      <c r="AG73" t="s">
        <v>86</v>
      </c>
    </row>
    <row r="74" spans="1:60" x14ac:dyDescent="0.2">
      <c r="C74" s="158"/>
      <c r="D74" s="10"/>
      <c r="AG74" t="s">
        <v>239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C71:G71"/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166A9D-4715-466A-8372-C39141C49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C9D30F-5476-404F-BAE4-09FF459020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CEABFF-30C3-48B7-B7EB-0CA52F633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2023-09-19T07:54:08Z</cp:lastPrinted>
  <dcterms:created xsi:type="dcterms:W3CDTF">2009-04-08T07:15:50Z</dcterms:created>
  <dcterms:modified xsi:type="dcterms:W3CDTF">2024-01-16T11:15:26Z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