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ondodc.starez-sport.local\users\ziskova\Dokumenty\Letní koupaliště Zábrdovice\2023\Oprava dlažby v bazénu_pol.57\Oprava dlažby v bazénu_přelivové žlábky\CN\p. Sojka_CN\"/>
    </mc:Choice>
  </mc:AlternateContent>
  <xr:revisionPtr revIDLastSave="0" documentId="8_{897911B4-0369-4E33-ADED-C1F3AB5E05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ba" sheetId="1" r:id="rId1"/>
    <sheet name="VzorPolozky" sheetId="10" state="hidden" r:id="rId2"/>
    <sheet name="01 0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Pol'!$A$1:$Y$104</definedName>
    <definedName name="_xlnm.Print_Area" localSheetId="0">Stavba!$A$1:$J$59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2" i="1" l="1"/>
  <c r="G9" i="12"/>
  <c r="M9" i="12" s="1"/>
  <c r="I9" i="12"/>
  <c r="K9" i="12"/>
  <c r="O9" i="12"/>
  <c r="Q9" i="12"/>
  <c r="V9" i="12"/>
  <c r="V8" i="12" s="1"/>
  <c r="G10" i="12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V14" i="12"/>
  <c r="G15" i="12"/>
  <c r="G14" i="12" s="1"/>
  <c r="I50" i="1" s="1"/>
  <c r="I15" i="12"/>
  <c r="I14" i="12" s="1"/>
  <c r="K15" i="12"/>
  <c r="K14" i="12" s="1"/>
  <c r="O15" i="12"/>
  <c r="O14" i="12" s="1"/>
  <c r="Q15" i="12"/>
  <c r="Q14" i="12" s="1"/>
  <c r="V15" i="12"/>
  <c r="K18" i="12"/>
  <c r="O18" i="12"/>
  <c r="G19" i="12"/>
  <c r="I19" i="12"/>
  <c r="K19" i="12"/>
  <c r="M19" i="12"/>
  <c r="O19" i="12"/>
  <c r="Q19" i="12"/>
  <c r="Q18" i="12" s="1"/>
  <c r="V19" i="12"/>
  <c r="V18" i="12" s="1"/>
  <c r="G20" i="12"/>
  <c r="M20" i="12" s="1"/>
  <c r="I20" i="12"/>
  <c r="K20" i="12"/>
  <c r="O20" i="12"/>
  <c r="Q20" i="12"/>
  <c r="V20" i="12"/>
  <c r="G23" i="12"/>
  <c r="M23" i="12" s="1"/>
  <c r="I23" i="12"/>
  <c r="I18" i="12" s="1"/>
  <c r="K23" i="12"/>
  <c r="O23" i="12"/>
  <c r="Q23" i="12"/>
  <c r="V23" i="12"/>
  <c r="O25" i="12"/>
  <c r="Q25" i="12"/>
  <c r="G26" i="12"/>
  <c r="G25" i="12" s="1"/>
  <c r="I26" i="12"/>
  <c r="I25" i="12" s="1"/>
  <c r="K26" i="12"/>
  <c r="K25" i="12" s="1"/>
  <c r="O26" i="12"/>
  <c r="Q26" i="12"/>
  <c r="V26" i="12"/>
  <c r="V25" i="12" s="1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3" i="12"/>
  <c r="I33" i="12"/>
  <c r="K33" i="12"/>
  <c r="M33" i="12"/>
  <c r="O33" i="12"/>
  <c r="Q33" i="12"/>
  <c r="V33" i="12"/>
  <c r="G34" i="12"/>
  <c r="M34" i="12" s="1"/>
  <c r="I34" i="12"/>
  <c r="K34" i="12"/>
  <c r="O34" i="12"/>
  <c r="Q34" i="12"/>
  <c r="V34" i="12"/>
  <c r="G37" i="12"/>
  <c r="I37" i="12"/>
  <c r="K37" i="12"/>
  <c r="O37" i="12"/>
  <c r="Q37" i="12"/>
  <c r="V37" i="12"/>
  <c r="G40" i="12"/>
  <c r="M40" i="12" s="1"/>
  <c r="I40" i="12"/>
  <c r="K40" i="12"/>
  <c r="O40" i="12"/>
  <c r="Q40" i="12"/>
  <c r="V40" i="12"/>
  <c r="G45" i="12"/>
  <c r="M45" i="12" s="1"/>
  <c r="I45" i="12"/>
  <c r="K45" i="12"/>
  <c r="O45" i="12"/>
  <c r="Q45" i="12"/>
  <c r="V45" i="12"/>
  <c r="G47" i="12"/>
  <c r="I47" i="12"/>
  <c r="K47" i="12"/>
  <c r="M47" i="12"/>
  <c r="O47" i="12"/>
  <c r="Q47" i="12"/>
  <c r="V47" i="12"/>
  <c r="G49" i="12"/>
  <c r="I49" i="12"/>
  <c r="K49" i="12"/>
  <c r="M49" i="12"/>
  <c r="O49" i="12"/>
  <c r="Q49" i="12"/>
  <c r="V49" i="12"/>
  <c r="G51" i="12"/>
  <c r="I55" i="1" s="1"/>
  <c r="G52" i="12"/>
  <c r="I52" i="12"/>
  <c r="I51" i="12" s="1"/>
  <c r="K52" i="12"/>
  <c r="K51" i="12" s="1"/>
  <c r="M52" i="12"/>
  <c r="M51" i="12" s="1"/>
  <c r="O52" i="12"/>
  <c r="O51" i="12" s="1"/>
  <c r="Q52" i="12"/>
  <c r="Q51" i="12" s="1"/>
  <c r="V52" i="12"/>
  <c r="V51" i="12" s="1"/>
  <c r="G54" i="12"/>
  <c r="M54" i="12" s="1"/>
  <c r="I54" i="12"/>
  <c r="I53" i="12" s="1"/>
  <c r="K54" i="12"/>
  <c r="O54" i="12"/>
  <c r="Q54" i="12"/>
  <c r="V54" i="12"/>
  <c r="G55" i="12"/>
  <c r="I55" i="12"/>
  <c r="K55" i="12"/>
  <c r="K53" i="12" s="1"/>
  <c r="M55" i="12"/>
  <c r="O55" i="12"/>
  <c r="Q55" i="12"/>
  <c r="V55" i="12"/>
  <c r="G61" i="12"/>
  <c r="I61" i="12"/>
  <c r="K61" i="12"/>
  <c r="M61" i="12"/>
  <c r="O61" i="12"/>
  <c r="Q61" i="12"/>
  <c r="V61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V67" i="12"/>
  <c r="G68" i="12"/>
  <c r="I68" i="12"/>
  <c r="K68" i="12"/>
  <c r="M68" i="12"/>
  <c r="O68" i="12"/>
  <c r="Q68" i="12"/>
  <c r="V68" i="12"/>
  <c r="G73" i="12"/>
  <c r="M73" i="12" s="1"/>
  <c r="I73" i="12"/>
  <c r="K73" i="12"/>
  <c r="O73" i="12"/>
  <c r="Q73" i="12"/>
  <c r="V73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4" i="12"/>
  <c r="M84" i="12" s="1"/>
  <c r="I84" i="12"/>
  <c r="K84" i="12"/>
  <c r="O84" i="12"/>
  <c r="Q84" i="12"/>
  <c r="V84" i="12"/>
  <c r="G86" i="12"/>
  <c r="I86" i="12"/>
  <c r="K86" i="12"/>
  <c r="M86" i="12"/>
  <c r="O86" i="12"/>
  <c r="Q86" i="12"/>
  <c r="V86" i="12"/>
  <c r="G87" i="12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AE94" i="12"/>
  <c r="F41" i="1" s="1"/>
  <c r="I20" i="1"/>
  <c r="I19" i="1"/>
  <c r="I18" i="1"/>
  <c r="K66" i="12" l="1"/>
  <c r="I85" i="12"/>
  <c r="I66" i="12"/>
  <c r="Q28" i="12"/>
  <c r="O8" i="12"/>
  <c r="F40" i="1"/>
  <c r="F39" i="1"/>
  <c r="F42" i="1" s="1"/>
  <c r="G23" i="1" s="1"/>
  <c r="M53" i="12"/>
  <c r="G85" i="12"/>
  <c r="I58" i="1" s="1"/>
  <c r="V66" i="12"/>
  <c r="O66" i="12"/>
  <c r="G53" i="12"/>
  <c r="I56" i="1" s="1"/>
  <c r="K36" i="12"/>
  <c r="O28" i="12"/>
  <c r="M26" i="12"/>
  <c r="M25" i="12" s="1"/>
  <c r="V85" i="12"/>
  <c r="Q66" i="12"/>
  <c r="V53" i="12"/>
  <c r="I36" i="12"/>
  <c r="V28" i="12"/>
  <c r="K8" i="12"/>
  <c r="Q85" i="12"/>
  <c r="Q53" i="12"/>
  <c r="V36" i="12"/>
  <c r="O36" i="12"/>
  <c r="G36" i="12"/>
  <c r="I54" i="1" s="1"/>
  <c r="K28" i="12"/>
  <c r="M15" i="12"/>
  <c r="M14" i="12" s="1"/>
  <c r="I8" i="12"/>
  <c r="Q8" i="12"/>
  <c r="O85" i="12"/>
  <c r="O53" i="12"/>
  <c r="Q36" i="12"/>
  <c r="I28" i="12"/>
  <c r="K85" i="12"/>
  <c r="G28" i="12"/>
  <c r="I53" i="1" s="1"/>
  <c r="M18" i="12"/>
  <c r="G8" i="12"/>
  <c r="M28" i="12"/>
  <c r="M66" i="12"/>
  <c r="M87" i="12"/>
  <c r="M85" i="12" s="1"/>
  <c r="M37" i="12"/>
  <c r="M36" i="12" s="1"/>
  <c r="G66" i="12"/>
  <c r="I57" i="1" s="1"/>
  <c r="AF94" i="12"/>
  <c r="G18" i="12"/>
  <c r="I51" i="1" s="1"/>
  <c r="M10" i="12"/>
  <c r="M8" i="12" s="1"/>
  <c r="J28" i="1"/>
  <c r="J26" i="1"/>
  <c r="G38" i="1"/>
  <c r="F38" i="1"/>
  <c r="J23" i="1"/>
  <c r="J24" i="1"/>
  <c r="J25" i="1"/>
  <c r="J27" i="1"/>
  <c r="E24" i="1"/>
  <c r="E26" i="1"/>
  <c r="G94" i="12" l="1"/>
  <c r="I49" i="1"/>
  <c r="G39" i="1"/>
  <c r="G42" i="1" s="1"/>
  <c r="G25" i="1" s="1"/>
  <c r="A25" i="1" s="1"/>
  <c r="G41" i="1"/>
  <c r="H41" i="1" s="1"/>
  <c r="I41" i="1" s="1"/>
  <c r="G40" i="1"/>
  <c r="H40" i="1" s="1"/>
  <c r="I40" i="1" s="1"/>
  <c r="I17" i="1"/>
  <c r="A23" i="1"/>
  <c r="A26" i="1" l="1"/>
  <c r="G26" i="1"/>
  <c r="I16" i="1"/>
  <c r="I21" i="1" s="1"/>
  <c r="I59" i="1"/>
  <c r="G28" i="1"/>
  <c r="H39" i="1"/>
  <c r="H42" i="1" s="1"/>
  <c r="A24" i="1"/>
  <c r="G24" i="1"/>
  <c r="A27" i="1" s="1"/>
  <c r="J58" i="1" l="1"/>
  <c r="J56" i="1"/>
  <c r="J55" i="1"/>
  <c r="J54" i="1"/>
  <c r="J53" i="1"/>
  <c r="J52" i="1"/>
  <c r="J51" i="1"/>
  <c r="J57" i="1"/>
  <c r="J50" i="1"/>
  <c r="J49" i="1"/>
  <c r="I39" i="1"/>
  <c r="I42" i="1" s="1"/>
  <c r="G29" i="1"/>
  <c r="G27" i="1" s="1"/>
  <c r="A29" i="1"/>
  <c r="J40" i="1" l="1"/>
  <c r="J39" i="1"/>
  <c r="J42" i="1" s="1"/>
  <c r="J41" i="1"/>
  <c r="J5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Karel Sojka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<sst xmlns="http://schemas.openxmlformats.org/spreadsheetml/2006/main" count="575" uniqueCount="221">
  <si>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</si>
  <si>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</si>
  <si>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</si>
  <si>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</si>
  <si>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</si>
  <si>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</si>
  <si>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</si>
  <si>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</si>
  <si>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</si>
  <si>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</si>
  <si>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</si>
  <si>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</si>
  <si>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</si>
  <si>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</si>
  <si>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</si>
  <si>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</si>
  <si>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</si>
  <si>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</si>
  <si>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</si>
  <si>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</si>
  <si>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</si>
  <si>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</si>
  <si>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</si>
  <si>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</si>
  <si>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</si>
  <si>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</si>
  <si>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</si>
  <si>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</si>
  <si>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</si>
  <si>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</si>
  <si>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</si>
  <si>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</si>
  <si>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</si>
  <si>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</si>
  <si>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</si>
  <si>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</si>
  <si>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</si>
  <si>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</si>
  <si>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</si>
  <si>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</si>
  <si>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</si>
  <si>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</si>
  <si>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Oprava přelivového žlábku bazénu</t>
  </si>
  <si>
    <t>Objekt:</t>
  </si>
  <si>
    <t>Rozpočet:</t>
  </si>
  <si>
    <t>230113</t>
  </si>
  <si>
    <t>Lázně Zábrdovice</t>
  </si>
  <si>
    <t>Stavba</t>
  </si>
  <si>
    <t>Celkem za stavbu</t>
  </si>
  <si>
    <t>CZK</t>
  </si>
  <si>
    <t>Rekapitulace dílů</t>
  </si>
  <si>
    <t>Typ dílu</t>
  </si>
  <si>
    <t>0</t>
  </si>
  <si>
    <t>1</t>
  </si>
  <si>
    <t>Zemní práce</t>
  </si>
  <si>
    <t>5</t>
  </si>
  <si>
    <t>Komunikace</t>
  </si>
  <si>
    <t>62</t>
  </si>
  <si>
    <t>Úpravy povrchů vnější</t>
  </si>
  <si>
    <t>63</t>
  </si>
  <si>
    <t>Podlahy a podlahové konstrukce</t>
  </si>
  <si>
    <t>96</t>
  </si>
  <si>
    <t>Bourání konstrukcí</t>
  </si>
  <si>
    <t>99</t>
  </si>
  <si>
    <t>Staveništní přesun hmot</t>
  </si>
  <si>
    <t>711</t>
  </si>
  <si>
    <t>Izolace proti vodě</t>
  </si>
  <si>
    <t>771</t>
  </si>
  <si>
    <t>Podlahy z dlaždic a obklady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</si>
  <si>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</si>
  <si>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</si>
  <si>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</si>
  <si>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</si>
  <si>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</si>
  <si>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</si>
  <si>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</si>
  <si>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</si>
  <si>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</si>
  <si>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</si>
  <si>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</si>
  <si>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</si>
  <si>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</si>
  <si>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</si>
  <si>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</si>
  <si>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</si>
  <si>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</si>
  <si>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</si>
  <si>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</si>
  <si>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</si>
  <si>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</si>
  <si>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</si>
  <si>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</si>
  <si>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</si>
  <si>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</si>
  <si>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</si>
  <si>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</si>
  <si>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</si>
  <si>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</si>
  <si>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</si>
  <si>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</si>
  <si>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</si>
  <si>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</si>
  <si>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VRN 01</t>
  </si>
  <si>
    <t>Zařízení staveniště</t>
  </si>
  <si>
    <t>Soubor</t>
  </si>
  <si>
    <t>Vlastní</t>
  </si>
  <si>
    <t>Indiv</t>
  </si>
  <si>
    <t>Práce</t>
  </si>
  <si>
    <t>Běžná</t>
  </si>
  <si>
    <t>POL1_</t>
  </si>
  <si>
    <t>VRN-02</t>
  </si>
  <si>
    <t>Provoz investora</t>
  </si>
  <si>
    <t>POL1_1</t>
  </si>
  <si>
    <t>VRN-03</t>
  </si>
  <si>
    <t>Kompletační činnost</t>
  </si>
  <si>
    <t>VRN-04</t>
  </si>
  <si>
    <t>Přesun stavebních kapacit, práce malého rozsahu</t>
  </si>
  <si>
    <t>VRN-05</t>
  </si>
  <si>
    <t>Příplatek za práce při nepříznivých klimatických podmínkách</t>
  </si>
  <si>
    <t>113106231R00</t>
  </si>
  <si>
    <t>Rozebrání dlažeb ze zámkové dlažby v kamenivu</t>
  </si>
  <si>
    <t>m2</t>
  </si>
  <si>
    <t>RTS 22/ II</t>
  </si>
  <si>
    <t xml:space="preserve">předláždění kolem bazénu ze 3 stran : </t>
  </si>
  <si>
    <t>VV</t>
  </si>
  <si>
    <t>1*(50+30*2)</t>
  </si>
  <si>
    <t>564201111R00</t>
  </si>
  <si>
    <t>Podklad ze štěrkopísku po zhutnění tloušťky 4 cm</t>
  </si>
  <si>
    <t>596215040R00</t>
  </si>
  <si>
    <t>Kladení zámkové dlažby tl. 8 cm do drtě tl. 4 cm</t>
  </si>
  <si>
    <t xml:space="preserve">předláždění kolem bazénu ze 3 stran s použitím původní dlažby : </t>
  </si>
  <si>
    <t>5-01</t>
  </si>
  <si>
    <t>Separační folie mezi zámkovou dlažbou a hranou bazénu</t>
  </si>
  <si>
    <t>0,3*(50+30*2)</t>
  </si>
  <si>
    <t>622474115R00</t>
  </si>
  <si>
    <t>Reprofilace beton.povrchů sanační maltou, tl.15 mm</t>
  </si>
  <si>
    <t>(0,24+0,2+0,24+0,1)*(50*2+30*2)</t>
  </si>
  <si>
    <t>63-01</t>
  </si>
  <si>
    <t>Montáž segmentových přelivových mřížek plastových do žlábku, barva bílá</t>
  </si>
  <si>
    <t>m</t>
  </si>
  <si>
    <t>50*2+30*2</t>
  </si>
  <si>
    <t>63-02</t>
  </si>
  <si>
    <t>Dodávka segmentových přelivových mřížek plastových do žlábku, barva bílá 20% výměry</t>
  </si>
  <si>
    <t>160*0,2</t>
  </si>
  <si>
    <t>63-03</t>
  </si>
  <si>
    <t>Zkrácení segmentových přelivových mřížek plastových do žlábku, zúžení žlabu o 15mm</t>
  </si>
  <si>
    <t>63-04</t>
  </si>
  <si>
    <t>D+M systémového profilu pro uložení plastové mřížky pro zakrytí žlabu</t>
  </si>
  <si>
    <t>(50*2+30*2)*2</t>
  </si>
  <si>
    <t>965043331RT1</t>
  </si>
  <si>
    <t>Bourání podkladů mazanina 3cm</t>
  </si>
  <si>
    <t>m3</t>
  </si>
  <si>
    <t xml:space="preserve">žlábek : </t>
  </si>
  <si>
    <t>(0,24+0,2+0,24+0,1)*(50*2+30*2)*0,03</t>
  </si>
  <si>
    <t>978059631R00</t>
  </si>
  <si>
    <t>Odsekání vnějších obkladů stěn nad 2 m2</t>
  </si>
  <si>
    <t xml:space="preserve">lokální oprava bazénové vany : </t>
  </si>
  <si>
    <t>50</t>
  </si>
  <si>
    <t>96-01</t>
  </si>
  <si>
    <t>Demontáž plastových přelivových mřížek</t>
  </si>
  <si>
    <t>96-02</t>
  </si>
  <si>
    <t>Likvidace plastových přelivových mřížek 20% výměry</t>
  </si>
  <si>
    <t>96-03</t>
  </si>
  <si>
    <t>Vyřezání spáry mezi dlažbou a tvarovkou přeliv.hrany</t>
  </si>
  <si>
    <t>(50*3+30*2)</t>
  </si>
  <si>
    <t>999281145R00</t>
  </si>
  <si>
    <t>Přesun hmot pro opravy a údržbu do v. 6 m, nošením</t>
  </si>
  <si>
    <t>t</t>
  </si>
  <si>
    <t>Přesun hmot</t>
  </si>
  <si>
    <t>POL7_</t>
  </si>
  <si>
    <t>711212901R00</t>
  </si>
  <si>
    <t>Provedení penetrace podkladů pod hydroizol.stěrky</t>
  </si>
  <si>
    <t>POL1_7</t>
  </si>
  <si>
    <t>711212002RT5</t>
  </si>
  <si>
    <t>Hydroizolační povlak - nátěr nebo stěrka  stěrka tl. 3 mm</t>
  </si>
  <si>
    <t>(0,2+0,24+0,2+0,24+0,1)*(50*2+30*2)</t>
  </si>
  <si>
    <t>711212601R00</t>
  </si>
  <si>
    <t>Těsnicí pás do spoje podlaha - stěna</t>
  </si>
  <si>
    <t xml:space="preserve">lepeno tixotropním dvousložkovým epoxidovým tmelem : </t>
  </si>
  <si>
    <t>711212602R00</t>
  </si>
  <si>
    <t>Těsnicí roh vnější, vnitřní do spoje podlaha-stěna</t>
  </si>
  <si>
    <t>kus</t>
  </si>
  <si>
    <t>998711201R00</t>
  </si>
  <si>
    <t>Přesun hmot pro izolace proti vodě, výšky do 6 m</t>
  </si>
  <si>
    <t>771101210R00</t>
  </si>
  <si>
    <t>Penetrace podkladu pod dlažby</t>
  </si>
  <si>
    <t>771775106RU7</t>
  </si>
  <si>
    <t>Montáž podlah keram.vnější, hladké, tmel, 20x10 cm  flex.lep., spár.hmota Dvousložkový lep.tmel.kat C2FTE S2</t>
  </si>
  <si>
    <t>771-01</t>
  </si>
  <si>
    <t>Spárování obkladu dvousložkovou pryskyřicí</t>
  </si>
  <si>
    <t>771-02</t>
  </si>
  <si>
    <t>Dodávka keramické dlažby R10/B 10x10</t>
  </si>
  <si>
    <t>(0,2+0,1)*(50*2+30*2)*1,1</t>
  </si>
  <si>
    <t>771-03</t>
  </si>
  <si>
    <t>Dodávka keramické dlažby 20*20 hladké</t>
  </si>
  <si>
    <t>(0,2+0,2+0,2)*(50*2+30*2)*1,1</t>
  </si>
  <si>
    <t>771-04</t>
  </si>
  <si>
    <t>Dodávka keramické dlažby 20*10 hladké</t>
  </si>
  <si>
    <t>50*1,1</t>
  </si>
  <si>
    <t>998771201R00</t>
  </si>
  <si>
    <t>Přesun hmot pro podlahy z dlaždic, výšky do 6 m</t>
  </si>
  <si>
    <t>979086112R00</t>
  </si>
  <si>
    <t>Nakládání nebo překládání suti a vybouraných hmot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</si>
  <si>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</si>
  <si>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</si>
  <si>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</si>
  <si>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</si>
  <si>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</si>
  <si>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</si>
  <si>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</si>
  <si>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</si>
  <si>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</si>
  <si>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</si>
  <si>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979990111R00</t>
  </si>
  <si>
    <t>Poplatek za uložení suti - stavební keramika, skupina odpadu 170103</t>
  </si>
  <si>
    <t>979093111R00</t>
  </si>
  <si>
    <t>Uložení suti na skládku bez zhutnění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</si>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</sst>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8" fillId="2" borderId="0" xfId="0" applyNumberFormat="1" applyFont="1" applyFill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3" borderId="0" xfId="0" applyNumberFormat="1" applyFont="1" applyFill="1" applyAlignment="1" applyProtection="1">
      <alignment vertical="top" shrinkToFit="1"/>
      <protection locked="0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62"/>
  <sheetViews>
    <sheetView showGridLines="0" tabSelected="1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7" t="s">
        <v>4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">
      <c r="A2" s="2"/>
      <c r="B2" s="77" t="s">
        <v>24</v>
      </c>
      <c r="C2" s="78"/>
      <c r="D2" s="79" t="s">
        <v>45</v>
      </c>
      <c r="E2" s="233" t="s">
        <v>46</v>
      </c>
      <c r="F2" s="234"/>
      <c r="G2" s="234"/>
      <c r="H2" s="234"/>
      <c r="I2" s="234"/>
      <c r="J2" s="235"/>
      <c r="O2" s="1"/>
    </row>
    <row r="3" spans="1:15" ht="27" customHeight="1" x14ac:dyDescent="0.2">
      <c r="A3" s="2"/>
      <c r="B3" s="80" t="s">
        <v>43</v>
      </c>
      <c r="C3" s="78"/>
      <c r="D3" s="81" t="s">
        <v>41</v>
      </c>
      <c r="E3" s="236" t="s">
        <v>42</v>
      </c>
      <c r="F3" s="237"/>
      <c r="G3" s="237"/>
      <c r="H3" s="237"/>
      <c r="I3" s="237"/>
      <c r="J3" s="238"/>
    </row>
    <row r="4" spans="1:15" ht="23.25" customHeight="1" x14ac:dyDescent="0.2">
      <c r="A4" s="76">
        <v>353</v>
      </c>
      <c r="B4" s="82" t="s">
        <v>44</v>
      </c>
      <c r="C4" s="83"/>
      <c r="D4" s="84" t="s">
        <v>41</v>
      </c>
      <c r="E4" s="216" t="s">
        <v>42</v>
      </c>
      <c r="F4" s="217"/>
      <c r="G4" s="217"/>
      <c r="H4" s="217"/>
      <c r="I4" s="217"/>
      <c r="J4" s="218"/>
    </row>
    <row r="5" spans="1:15" ht="24" customHeight="1" x14ac:dyDescent="0.2">
      <c r="A5" s="2"/>
      <c r="B5" s="31" t="s">
        <v>23</v>
      </c>
      <c r="D5" s="221"/>
      <c r="E5" s="222"/>
      <c r="F5" s="222"/>
      <c r="G5" s="222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3"/>
      <c r="E6" s="224"/>
      <c r="F6" s="224"/>
      <c r="G6" s="22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5"/>
      <c r="F7" s="226"/>
      <c r="G7" s="22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0"/>
      <c r="E11" s="240"/>
      <c r="F11" s="240"/>
      <c r="G11" s="240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5"/>
      <c r="E12" s="215"/>
      <c r="F12" s="215"/>
      <c r="G12" s="215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19"/>
      <c r="F13" s="220"/>
      <c r="G13" s="22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9"/>
      <c r="F15" s="239"/>
      <c r="G15" s="241"/>
      <c r="H15" s="241"/>
      <c r="I15" s="241" t="s">
        <v>31</v>
      </c>
      <c r="J15" s="242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4"/>
      <c r="F16" s="205"/>
      <c r="G16" s="204"/>
      <c r="H16" s="205"/>
      <c r="I16" s="204">
        <f>SUMIF(F49:F58,A16,I49:I58)+SUMIF(F49:F58,"PSU",I49:I58)</f>
        <v>0</v>
      </c>
      <c r="J16" s="206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4"/>
      <c r="F17" s="205"/>
      <c r="G17" s="204"/>
      <c r="H17" s="205"/>
      <c r="I17" s="204">
        <f>SUMIF(F49:F58,A17,I49:I58)</f>
        <v>0</v>
      </c>
      <c r="J17" s="206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4"/>
      <c r="F18" s="205"/>
      <c r="G18" s="204"/>
      <c r="H18" s="205"/>
      <c r="I18" s="204">
        <f>SUMIF(F49:F58,A18,I49:I58)</f>
        <v>0</v>
      </c>
      <c r="J18" s="206"/>
    </row>
    <row r="19" spans="1:10" ht="23.25" customHeight="1" x14ac:dyDescent="0.2">
      <c r="A19" s="139" t="s">
        <v>72</v>
      </c>
      <c r="B19" s="38" t="s">
        <v>29</v>
      </c>
      <c r="C19" s="62"/>
      <c r="D19" s="63"/>
      <c r="E19" s="204"/>
      <c r="F19" s="205"/>
      <c r="G19" s="204"/>
      <c r="H19" s="205"/>
      <c r="I19" s="204">
        <f>SUMIF(F49:F58,A19,I49:I58)</f>
        <v>0</v>
      </c>
      <c r="J19" s="206"/>
    </row>
    <row r="20" spans="1:10" ht="23.25" customHeight="1" x14ac:dyDescent="0.2">
      <c r="A20" s="139" t="s">
        <v>73</v>
      </c>
      <c r="B20" s="38" t="s">
        <v>30</v>
      </c>
      <c r="C20" s="62"/>
      <c r="D20" s="63"/>
      <c r="E20" s="204"/>
      <c r="F20" s="205"/>
      <c r="G20" s="204"/>
      <c r="H20" s="205"/>
      <c r="I20" s="204">
        <f>SUMIF(F49:F58,A20,I49:I58)</f>
        <v>0</v>
      </c>
      <c r="J20" s="206"/>
    </row>
    <row r="21" spans="1:10" ht="23.25" customHeight="1" x14ac:dyDescent="0.2">
      <c r="A21" s="2"/>
      <c r="B21" s="48" t="s">
        <v>31</v>
      </c>
      <c r="C21" s="64"/>
      <c r="D21" s="65"/>
      <c r="E21" s="207"/>
      <c r="F21" s="243"/>
      <c r="G21" s="207"/>
      <c r="H21" s="243"/>
      <c r="I21" s="207">
        <f>SUM(I16:J20)</f>
        <v>0</v>
      </c>
      <c r="J21" s="208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2">
        <f>ZakladDPHSniVypocet</f>
        <v>0</v>
      </c>
      <c r="H23" s="203"/>
      <c r="I23" s="20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0">
        <f>A23</f>
        <v>0</v>
      </c>
      <c r="H24" s="201"/>
      <c r="I24" s="20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2">
        <f>ZakladDPHZaklVypocet</f>
        <v>0</v>
      </c>
      <c r="H25" s="203"/>
      <c r="I25" s="20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0">
        <f>A25</f>
        <v>0</v>
      </c>
      <c r="H26" s="231"/>
      <c r="I26" s="23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2">
        <f>CenaCelkem-(ZakladDPHSni+DPHSni+ZakladDPHZakl+DPHZakl)</f>
        <v>0</v>
      </c>
      <c r="H27" s="232"/>
      <c r="I27" s="232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10">
        <f>ZakladDPHSniVypocet+ZakladDPHZaklVypocet</f>
        <v>0</v>
      </c>
      <c r="H28" s="210"/>
      <c r="I28" s="210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09">
        <f>A27</f>
        <v>0</v>
      </c>
      <c r="H29" s="209"/>
      <c r="I29" s="209"/>
      <c r="J29" s="119" t="s">
        <v>49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1"/>
      <c r="E34" s="212"/>
      <c r="G34" s="213"/>
      <c r="H34" s="214"/>
      <c r="I34" s="214"/>
      <c r="J34" s="25"/>
    </row>
    <row r="35" spans="1:10" ht="12.75" customHeight="1" x14ac:dyDescent="0.2">
      <c r="A35" s="2"/>
      <c r="B35" s="2"/>
      <c r="D35" s="199" t="s">
        <v>2</v>
      </c>
      <c r="E35" s="19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47</v>
      </c>
      <c r="C39" s="194"/>
      <c r="D39" s="194"/>
      <c r="E39" s="194"/>
      <c r="F39" s="99">
        <f>'01 01 Pol'!AE94</f>
        <v>0</v>
      </c>
      <c r="G39" s="100">
        <f>'01 01 Pol'!AF94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 t="s">
        <v>41</v>
      </c>
      <c r="C40" s="195" t="s">
        <v>42</v>
      </c>
      <c r="D40" s="195"/>
      <c r="E40" s="195"/>
      <c r="F40" s="104">
        <f>'01 01 Pol'!AE94</f>
        <v>0</v>
      </c>
      <c r="G40" s="105">
        <f>'01 01 Pol'!AF94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">
      <c r="A41" s="88">
        <v>3</v>
      </c>
      <c r="B41" s="107" t="s">
        <v>41</v>
      </c>
      <c r="C41" s="194" t="s">
        <v>42</v>
      </c>
      <c r="D41" s="194"/>
      <c r="E41" s="194"/>
      <c r="F41" s="108">
        <f>'01 01 Pol'!AE94</f>
        <v>0</v>
      </c>
      <c r="G41" s="101">
        <f>'01 01 Pol'!AF94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">
      <c r="A42" s="88"/>
      <c r="B42" s="196" t="s">
        <v>48</v>
      </c>
      <c r="C42" s="197"/>
      <c r="D42" s="197"/>
      <c r="E42" s="198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75" x14ac:dyDescent="0.25">
      <c r="B46" s="120" t="s">
        <v>50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51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52</v>
      </c>
      <c r="C49" s="192" t="s">
        <v>30</v>
      </c>
      <c r="D49" s="193"/>
      <c r="E49" s="193"/>
      <c r="F49" s="135" t="s">
        <v>26</v>
      </c>
      <c r="G49" s="136"/>
      <c r="H49" s="136"/>
      <c r="I49" s="136">
        <f>'01 01 Pol'!G8</f>
        <v>0</v>
      </c>
      <c r="J49" s="132" t="str">
        <f>IF(I59=0,"",I49/I59*100)</f>
        <v/>
      </c>
    </row>
    <row r="50" spans="1:10" ht="36.75" customHeight="1" x14ac:dyDescent="0.2">
      <c r="A50" s="123"/>
      <c r="B50" s="128" t="s">
        <v>53</v>
      </c>
      <c r="C50" s="192" t="s">
        <v>54</v>
      </c>
      <c r="D50" s="193"/>
      <c r="E50" s="193"/>
      <c r="F50" s="135" t="s">
        <v>26</v>
      </c>
      <c r="G50" s="136"/>
      <c r="H50" s="136"/>
      <c r="I50" s="136">
        <f>'01 01 Pol'!G14</f>
        <v>0</v>
      </c>
      <c r="J50" s="132" t="str">
        <f>IF(I59=0,"",I50/I59*100)</f>
        <v/>
      </c>
    </row>
    <row r="51" spans="1:10" ht="36.75" customHeight="1" x14ac:dyDescent="0.2">
      <c r="A51" s="123"/>
      <c r="B51" s="128" t="s">
        <v>55</v>
      </c>
      <c r="C51" s="192" t="s">
        <v>56</v>
      </c>
      <c r="D51" s="193"/>
      <c r="E51" s="193"/>
      <c r="F51" s="135" t="s">
        <v>26</v>
      </c>
      <c r="G51" s="136"/>
      <c r="H51" s="136"/>
      <c r="I51" s="136">
        <f>'01 01 Pol'!G18</f>
        <v>0</v>
      </c>
      <c r="J51" s="132" t="str">
        <f>IF(I59=0,"",I51/I59*100)</f>
        <v/>
      </c>
    </row>
    <row r="52" spans="1:10" ht="36.75" customHeight="1" x14ac:dyDescent="0.2">
      <c r="A52" s="123"/>
      <c r="B52" s="128" t="s">
        <v>57</v>
      </c>
      <c r="C52" s="192" t="s">
        <v>58</v>
      </c>
      <c r="D52" s="193"/>
      <c r="E52" s="193"/>
      <c r="F52" s="135" t="s">
        <v>26</v>
      </c>
      <c r="G52" s="136"/>
      <c r="H52" s="136"/>
      <c r="I52" s="136">
        <f>'01 01 Pol'!G25</f>
        <v>0</v>
      </c>
      <c r="J52" s="132" t="str">
        <f>IF(I59=0,"",I52/I59*100)</f>
        <v/>
      </c>
    </row>
    <row r="53" spans="1:10" ht="36.75" customHeight="1" x14ac:dyDescent="0.2">
      <c r="A53" s="123"/>
      <c r="B53" s="128" t="s">
        <v>59</v>
      </c>
      <c r="C53" s="192" t="s">
        <v>60</v>
      </c>
      <c r="D53" s="193"/>
      <c r="E53" s="193"/>
      <c r="F53" s="135" t="s">
        <v>26</v>
      </c>
      <c r="G53" s="136"/>
      <c r="H53" s="136"/>
      <c r="I53" s="136">
        <f>'01 01 Pol'!G28</f>
        <v>0</v>
      </c>
      <c r="J53" s="132" t="str">
        <f>IF(I59=0,"",I53/I59*100)</f>
        <v/>
      </c>
    </row>
    <row r="54" spans="1:10" ht="36.75" customHeight="1" x14ac:dyDescent="0.2">
      <c r="A54" s="123"/>
      <c r="B54" s="128" t="s">
        <v>61</v>
      </c>
      <c r="C54" s="192" t="s">
        <v>62</v>
      </c>
      <c r="D54" s="193"/>
      <c r="E54" s="193"/>
      <c r="F54" s="135" t="s">
        <v>26</v>
      </c>
      <c r="G54" s="136"/>
      <c r="H54" s="136"/>
      <c r="I54" s="136">
        <f>'01 01 Pol'!G36</f>
        <v>0</v>
      </c>
      <c r="J54" s="132" t="str">
        <f>IF(I59=0,"",I54/I59*100)</f>
        <v/>
      </c>
    </row>
    <row r="55" spans="1:10" ht="36.75" customHeight="1" x14ac:dyDescent="0.2">
      <c r="A55" s="123"/>
      <c r="B55" s="128" t="s">
        <v>63</v>
      </c>
      <c r="C55" s="192" t="s">
        <v>64</v>
      </c>
      <c r="D55" s="193"/>
      <c r="E55" s="193"/>
      <c r="F55" s="135" t="s">
        <v>26</v>
      </c>
      <c r="G55" s="136"/>
      <c r="H55" s="136"/>
      <c r="I55" s="136">
        <f>'01 01 Pol'!G51</f>
        <v>0</v>
      </c>
      <c r="J55" s="132" t="str">
        <f>IF(I59=0,"",I55/I59*100)</f>
        <v/>
      </c>
    </row>
    <row r="56" spans="1:10" ht="36.75" customHeight="1" x14ac:dyDescent="0.2">
      <c r="A56" s="123"/>
      <c r="B56" s="128" t="s">
        <v>65</v>
      </c>
      <c r="C56" s="192" t="s">
        <v>66</v>
      </c>
      <c r="D56" s="193"/>
      <c r="E56" s="193"/>
      <c r="F56" s="135" t="s">
        <v>27</v>
      </c>
      <c r="G56" s="136"/>
      <c r="H56" s="136"/>
      <c r="I56" s="136">
        <f>'01 01 Pol'!G53</f>
        <v>0</v>
      </c>
      <c r="J56" s="132" t="str">
        <f>IF(I59=0,"",I56/I59*100)</f>
        <v/>
      </c>
    </row>
    <row r="57" spans="1:10" ht="36.75" customHeight="1" x14ac:dyDescent="0.2">
      <c r="A57" s="123"/>
      <c r="B57" s="128" t="s">
        <v>67</v>
      </c>
      <c r="C57" s="192" t="s">
        <v>68</v>
      </c>
      <c r="D57" s="193"/>
      <c r="E57" s="193"/>
      <c r="F57" s="135" t="s">
        <v>27</v>
      </c>
      <c r="G57" s="136"/>
      <c r="H57" s="136"/>
      <c r="I57" s="136">
        <f>'01 01 Pol'!G66</f>
        <v>0</v>
      </c>
      <c r="J57" s="132" t="str">
        <f>IF(I59=0,"",I57/I59*100)</f>
        <v/>
      </c>
    </row>
    <row r="58" spans="1:10" ht="36.75" customHeight="1" x14ac:dyDescent="0.2">
      <c r="A58" s="123"/>
      <c r="B58" s="128" t="s">
        <v>69</v>
      </c>
      <c r="C58" s="192" t="s">
        <v>70</v>
      </c>
      <c r="D58" s="193"/>
      <c r="E58" s="193"/>
      <c r="F58" s="135" t="s">
        <v>71</v>
      </c>
      <c r="G58" s="136"/>
      <c r="H58" s="136"/>
      <c r="I58" s="136">
        <f>'01 01 Pol'!G85</f>
        <v>0</v>
      </c>
      <c r="J58" s="132" t="str">
        <f>IF(I59=0,"",I58/I59*100)</f>
        <v/>
      </c>
    </row>
    <row r="59" spans="1:10" ht="25.5" customHeight="1" x14ac:dyDescent="0.2">
      <c r="A59" s="124"/>
      <c r="B59" s="129" t="s">
        <v>1</v>
      </c>
      <c r="C59" s="130"/>
      <c r="D59" s="131"/>
      <c r="E59" s="131"/>
      <c r="F59" s="137"/>
      <c r="G59" s="138"/>
      <c r="H59" s="138"/>
      <c r="I59" s="138">
        <f>SUM(I49:I58)</f>
        <v>0</v>
      </c>
      <c r="J59" s="133">
        <f>SUM(J49:J58)</f>
        <v>0</v>
      </c>
    </row>
    <row r="60" spans="1:10" x14ac:dyDescent="0.2">
      <c r="F60" s="87"/>
      <c r="G60" s="87"/>
      <c r="H60" s="87"/>
      <c r="I60" s="87"/>
      <c r="J60" s="134"/>
    </row>
    <row r="61" spans="1:10" x14ac:dyDescent="0.2">
      <c r="F61" s="87"/>
      <c r="G61" s="87"/>
      <c r="H61" s="87"/>
      <c r="I61" s="87"/>
      <c r="J61" s="134"/>
    </row>
    <row r="62" spans="1:10" x14ac:dyDescent="0.2">
      <c r="F62" s="87"/>
      <c r="G62" s="87"/>
      <c r="H62" s="87"/>
      <c r="I62" s="87"/>
      <c r="J62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4" t="s">
        <v>7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50" t="s">
        <v>8</v>
      </c>
      <c r="B2" s="49"/>
      <c r="C2" s="246"/>
      <c r="D2" s="246"/>
      <c r="E2" s="246"/>
      <c r="F2" s="246"/>
      <c r="G2" s="247"/>
    </row>
    <row r="3" spans="1:7" ht="24.95" customHeight="1" x14ac:dyDescent="0.2">
      <c r="A3" s="50" t="s">
        <v>9</v>
      </c>
      <c r="B3" s="49"/>
      <c r="C3" s="246"/>
      <c r="D3" s="246"/>
      <c r="E3" s="246"/>
      <c r="F3" s="246"/>
      <c r="G3" s="247"/>
    </row>
    <row r="4" spans="1:7" ht="24.95" customHeight="1" x14ac:dyDescent="0.2">
      <c r="A4" s="50" t="s">
        <v>10</v>
      </c>
      <c r="B4" s="49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G1" t="s">
        <v>74</v>
      </c>
    </row>
    <row r="2" spans="1:60" ht="25.15" customHeight="1" x14ac:dyDescent="0.2">
      <c r="A2" s="50" t="s">
        <v>8</v>
      </c>
      <c r="B2" s="49" t="s">
        <v>45</v>
      </c>
      <c r="C2" s="249" t="s">
        <v>46</v>
      </c>
      <c r="D2" s="250"/>
      <c r="E2" s="250"/>
      <c r="F2" s="250"/>
      <c r="G2" s="251"/>
      <c r="AG2" t="s">
        <v>75</v>
      </c>
    </row>
    <row r="3" spans="1:60" ht="25.15" customHeight="1" x14ac:dyDescent="0.2">
      <c r="A3" s="50" t="s">
        <v>9</v>
      </c>
      <c r="B3" s="49" t="s">
        <v>41</v>
      </c>
      <c r="C3" s="249" t="s">
        <v>42</v>
      </c>
      <c r="D3" s="250"/>
      <c r="E3" s="250"/>
      <c r="F3" s="250"/>
      <c r="G3" s="251"/>
      <c r="AC3" s="121" t="s">
        <v>75</v>
      </c>
      <c r="AG3" t="s">
        <v>76</v>
      </c>
    </row>
    <row r="4" spans="1:60" ht="25.15" customHeight="1" x14ac:dyDescent="0.2">
      <c r="A4" s="140" t="s">
        <v>10</v>
      </c>
      <c r="B4" s="141" t="s">
        <v>41</v>
      </c>
      <c r="C4" s="252" t="s">
        <v>42</v>
      </c>
      <c r="D4" s="253"/>
      <c r="E4" s="253"/>
      <c r="F4" s="253"/>
      <c r="G4" s="254"/>
      <c r="AG4" t="s">
        <v>77</v>
      </c>
    </row>
    <row r="5" spans="1:60" x14ac:dyDescent="0.2">
      <c r="D5" s="10"/>
    </row>
    <row r="6" spans="1:60" ht="38.25" x14ac:dyDescent="0.2">
      <c r="A6" s="143" t="s">
        <v>78</v>
      </c>
      <c r="B6" s="145" t="s">
        <v>79</v>
      </c>
      <c r="C6" s="145" t="s">
        <v>80</v>
      </c>
      <c r="D6" s="144" t="s">
        <v>81</v>
      </c>
      <c r="E6" s="143" t="s">
        <v>82</v>
      </c>
      <c r="F6" s="142" t="s">
        <v>83</v>
      </c>
      <c r="G6" s="143" t="s">
        <v>31</v>
      </c>
      <c r="H6" s="146" t="s">
        <v>32</v>
      </c>
      <c r="I6" s="146" t="s">
        <v>84</v>
      </c>
      <c r="J6" s="146" t="s">
        <v>33</v>
      </c>
      <c r="K6" s="146" t="s">
        <v>85</v>
      </c>
      <c r="L6" s="146" t="s">
        <v>86</v>
      </c>
      <c r="M6" s="146" t="s">
        <v>87</v>
      </c>
      <c r="N6" s="146" t="s">
        <v>88</v>
      </c>
      <c r="O6" s="146" t="s">
        <v>89</v>
      </c>
      <c r="P6" s="146" t="s">
        <v>90</v>
      </c>
      <c r="Q6" s="146" t="s">
        <v>91</v>
      </c>
      <c r="R6" s="146" t="s">
        <v>92</v>
      </c>
      <c r="S6" s="146" t="s">
        <v>93</v>
      </c>
      <c r="T6" s="146" t="s">
        <v>94</v>
      </c>
      <c r="U6" s="146" t="s">
        <v>95</v>
      </c>
      <c r="V6" s="146" t="s">
        <v>96</v>
      </c>
      <c r="W6" s="146" t="s">
        <v>97</v>
      </c>
      <c r="X6" s="146" t="s">
        <v>98</v>
      </c>
      <c r="Y6" s="146" t="s">
        <v>99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100</v>
      </c>
      <c r="B8" s="165" t="s">
        <v>52</v>
      </c>
      <c r="C8" s="184" t="s">
        <v>30</v>
      </c>
      <c r="D8" s="166"/>
      <c r="E8" s="167"/>
      <c r="F8" s="168"/>
      <c r="G8" s="169">
        <f>SUMIF(AG9:AG13,"&lt;&gt;NOR",G9:G13)</f>
        <v>0</v>
      </c>
      <c r="H8" s="163"/>
      <c r="I8" s="163">
        <f>SUM(I9:I13)</f>
        <v>0</v>
      </c>
      <c r="J8" s="163"/>
      <c r="K8" s="163">
        <f>SUM(K9:K13)</f>
        <v>0</v>
      </c>
      <c r="L8" s="163"/>
      <c r="M8" s="163">
        <f>SUM(M9:M13)</f>
        <v>0</v>
      </c>
      <c r="N8" s="162"/>
      <c r="O8" s="162">
        <f>SUM(O9:O13)</f>
        <v>0</v>
      </c>
      <c r="P8" s="162"/>
      <c r="Q8" s="162">
        <f>SUM(Q9:Q13)</f>
        <v>0</v>
      </c>
      <c r="R8" s="163"/>
      <c r="S8" s="163"/>
      <c r="T8" s="163"/>
      <c r="U8" s="163"/>
      <c r="V8" s="163">
        <f>SUM(V9:V13)</f>
        <v>0</v>
      </c>
      <c r="W8" s="163"/>
      <c r="X8" s="163"/>
      <c r="Y8" s="163"/>
      <c r="AG8" t="s">
        <v>101</v>
      </c>
    </row>
    <row r="9" spans="1:60" outlineLevel="1" x14ac:dyDescent="0.2">
      <c r="A9" s="177">
        <v>1</v>
      </c>
      <c r="B9" s="178" t="s">
        <v>102</v>
      </c>
      <c r="C9" s="185" t="s">
        <v>103</v>
      </c>
      <c r="D9" s="179" t="s">
        <v>104</v>
      </c>
      <c r="E9" s="180">
        <v>1</v>
      </c>
      <c r="F9" s="181"/>
      <c r="G9" s="182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105</v>
      </c>
      <c r="T9" s="158" t="s">
        <v>106</v>
      </c>
      <c r="U9" s="158">
        <v>0</v>
      </c>
      <c r="V9" s="158">
        <f>ROUND(E9*U9,2)</f>
        <v>0</v>
      </c>
      <c r="W9" s="158"/>
      <c r="X9" s="158" t="s">
        <v>107</v>
      </c>
      <c r="Y9" s="158" t="s">
        <v>108</v>
      </c>
      <c r="Z9" s="147"/>
      <c r="AA9" s="147"/>
      <c r="AB9" s="147"/>
      <c r="AC9" s="147"/>
      <c r="AD9" s="147"/>
      <c r="AE9" s="147"/>
      <c r="AF9" s="147"/>
      <c r="AG9" s="147" t="s">
        <v>109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7">
        <v>2</v>
      </c>
      <c r="B10" s="178" t="s">
        <v>110</v>
      </c>
      <c r="C10" s="185" t="s">
        <v>111</v>
      </c>
      <c r="D10" s="179" t="s">
        <v>104</v>
      </c>
      <c r="E10" s="180">
        <v>1</v>
      </c>
      <c r="F10" s="181"/>
      <c r="G10" s="182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8"/>
      <c r="S10" s="158" t="s">
        <v>105</v>
      </c>
      <c r="T10" s="158" t="s">
        <v>106</v>
      </c>
      <c r="U10" s="158">
        <v>0</v>
      </c>
      <c r="V10" s="158">
        <f>ROUND(E10*U10,2)</f>
        <v>0</v>
      </c>
      <c r="W10" s="158"/>
      <c r="X10" s="158" t="s">
        <v>107</v>
      </c>
      <c r="Y10" s="158" t="s">
        <v>108</v>
      </c>
      <c r="Z10" s="147"/>
      <c r="AA10" s="147"/>
      <c r="AB10" s="147"/>
      <c r="AC10" s="147"/>
      <c r="AD10" s="147"/>
      <c r="AE10" s="147"/>
      <c r="AF10" s="147"/>
      <c r="AG10" s="147" t="s">
        <v>112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7">
        <v>3</v>
      </c>
      <c r="B11" s="178" t="s">
        <v>113</v>
      </c>
      <c r="C11" s="185" t="s">
        <v>114</v>
      </c>
      <c r="D11" s="179" t="s">
        <v>104</v>
      </c>
      <c r="E11" s="180">
        <v>1</v>
      </c>
      <c r="F11" s="181"/>
      <c r="G11" s="182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105</v>
      </c>
      <c r="T11" s="158" t="s">
        <v>106</v>
      </c>
      <c r="U11" s="158">
        <v>0</v>
      </c>
      <c r="V11" s="158">
        <f>ROUND(E11*U11,2)</f>
        <v>0</v>
      </c>
      <c r="W11" s="158"/>
      <c r="X11" s="158" t="s">
        <v>107</v>
      </c>
      <c r="Y11" s="158" t="s">
        <v>108</v>
      </c>
      <c r="Z11" s="147"/>
      <c r="AA11" s="147"/>
      <c r="AB11" s="147"/>
      <c r="AC11" s="147"/>
      <c r="AD11" s="147"/>
      <c r="AE11" s="147"/>
      <c r="AF11" s="147"/>
      <c r="AG11" s="147" t="s">
        <v>112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7">
        <v>4</v>
      </c>
      <c r="B12" s="178" t="s">
        <v>115</v>
      </c>
      <c r="C12" s="185" t="s">
        <v>116</v>
      </c>
      <c r="D12" s="179" t="s">
        <v>104</v>
      </c>
      <c r="E12" s="180">
        <v>1</v>
      </c>
      <c r="F12" s="181"/>
      <c r="G12" s="182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105</v>
      </c>
      <c r="T12" s="158" t="s">
        <v>106</v>
      </c>
      <c r="U12" s="158">
        <v>0</v>
      </c>
      <c r="V12" s="158">
        <f>ROUND(E12*U12,2)</f>
        <v>0</v>
      </c>
      <c r="W12" s="158"/>
      <c r="X12" s="158" t="s">
        <v>107</v>
      </c>
      <c r="Y12" s="158" t="s">
        <v>108</v>
      </c>
      <c r="Z12" s="147"/>
      <c r="AA12" s="147"/>
      <c r="AB12" s="147"/>
      <c r="AC12" s="147"/>
      <c r="AD12" s="147"/>
      <c r="AE12" s="147"/>
      <c r="AF12" s="147"/>
      <c r="AG12" s="147" t="s">
        <v>112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7">
        <v>5</v>
      </c>
      <c r="B13" s="178" t="s">
        <v>117</v>
      </c>
      <c r="C13" s="185" t="s">
        <v>118</v>
      </c>
      <c r="D13" s="179" t="s">
        <v>104</v>
      </c>
      <c r="E13" s="180">
        <v>1</v>
      </c>
      <c r="F13" s="181"/>
      <c r="G13" s="182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105</v>
      </c>
      <c r="T13" s="158" t="s">
        <v>106</v>
      </c>
      <c r="U13" s="158">
        <v>0</v>
      </c>
      <c r="V13" s="158">
        <f>ROUND(E13*U13,2)</f>
        <v>0</v>
      </c>
      <c r="W13" s="158"/>
      <c r="X13" s="158" t="s">
        <v>107</v>
      </c>
      <c r="Y13" s="158" t="s">
        <v>108</v>
      </c>
      <c r="Z13" s="147"/>
      <c r="AA13" s="147"/>
      <c r="AB13" s="147"/>
      <c r="AC13" s="147"/>
      <c r="AD13" s="147"/>
      <c r="AE13" s="147"/>
      <c r="AF13" s="147"/>
      <c r="AG13" s="147" t="s">
        <v>112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64" t="s">
        <v>100</v>
      </c>
      <c r="B14" s="165" t="s">
        <v>53</v>
      </c>
      <c r="C14" s="184" t="s">
        <v>54</v>
      </c>
      <c r="D14" s="166"/>
      <c r="E14" s="167"/>
      <c r="F14" s="168"/>
      <c r="G14" s="169">
        <f>SUMIF(AG15:AG17,"&lt;&gt;NOR",G15:G17)</f>
        <v>0</v>
      </c>
      <c r="H14" s="163"/>
      <c r="I14" s="163">
        <f>SUM(I15:I17)</f>
        <v>0</v>
      </c>
      <c r="J14" s="163"/>
      <c r="K14" s="163">
        <f>SUM(K15:K17)</f>
        <v>0</v>
      </c>
      <c r="L14" s="163"/>
      <c r="M14" s="163">
        <f>SUM(M15:M17)</f>
        <v>0</v>
      </c>
      <c r="N14" s="162"/>
      <c r="O14" s="162">
        <f>SUM(O15:O17)</f>
        <v>0</v>
      </c>
      <c r="P14" s="162"/>
      <c r="Q14" s="162">
        <f>SUM(Q15:Q17)</f>
        <v>24.75</v>
      </c>
      <c r="R14" s="163"/>
      <c r="S14" s="163"/>
      <c r="T14" s="163"/>
      <c r="U14" s="163"/>
      <c r="V14" s="163">
        <f>SUM(V15:V17)</f>
        <v>15.62</v>
      </c>
      <c r="W14" s="163"/>
      <c r="X14" s="163"/>
      <c r="Y14" s="163"/>
      <c r="AG14" t="s">
        <v>101</v>
      </c>
    </row>
    <row r="15" spans="1:60" outlineLevel="1" x14ac:dyDescent="0.2">
      <c r="A15" s="171">
        <v>6</v>
      </c>
      <c r="B15" s="172" t="s">
        <v>119</v>
      </c>
      <c r="C15" s="186" t="s">
        <v>120</v>
      </c>
      <c r="D15" s="173" t="s">
        <v>121</v>
      </c>
      <c r="E15" s="174">
        <v>110</v>
      </c>
      <c r="F15" s="175"/>
      <c r="G15" s="176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0.22500000000000001</v>
      </c>
      <c r="Q15" s="157">
        <f>ROUND(E15*P15,2)</f>
        <v>24.75</v>
      </c>
      <c r="R15" s="158"/>
      <c r="S15" s="158" t="s">
        <v>122</v>
      </c>
      <c r="T15" s="158" t="s">
        <v>122</v>
      </c>
      <c r="U15" s="158">
        <v>0.14199999999999999</v>
      </c>
      <c r="V15" s="158">
        <f>ROUND(E15*U15,2)</f>
        <v>15.62</v>
      </c>
      <c r="W15" s="158"/>
      <c r="X15" s="158" t="s">
        <v>107</v>
      </c>
      <c r="Y15" s="158" t="s">
        <v>108</v>
      </c>
      <c r="Z15" s="147"/>
      <c r="AA15" s="147"/>
      <c r="AB15" s="147"/>
      <c r="AC15" s="147"/>
      <c r="AD15" s="147"/>
      <c r="AE15" s="147"/>
      <c r="AF15" s="147"/>
      <c r="AG15" s="147" t="s">
        <v>109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7" t="s">
        <v>123</v>
      </c>
      <c r="D16" s="160"/>
      <c r="E16" s="161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124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7" t="s">
        <v>125</v>
      </c>
      <c r="D17" s="160"/>
      <c r="E17" s="161">
        <v>110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124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4" t="s">
        <v>100</v>
      </c>
      <c r="B18" s="165" t="s">
        <v>55</v>
      </c>
      <c r="C18" s="184" t="s">
        <v>56</v>
      </c>
      <c r="D18" s="166"/>
      <c r="E18" s="167"/>
      <c r="F18" s="168"/>
      <c r="G18" s="169">
        <f>SUMIF(AG19:AG24,"&lt;&gt;NOR",G19:G24)</f>
        <v>0</v>
      </c>
      <c r="H18" s="163"/>
      <c r="I18" s="163">
        <f>SUM(I19:I24)</f>
        <v>0</v>
      </c>
      <c r="J18" s="163"/>
      <c r="K18" s="163">
        <f>SUM(K19:K24)</f>
        <v>0</v>
      </c>
      <c r="L18" s="163"/>
      <c r="M18" s="163">
        <f>SUM(M19:M24)</f>
        <v>0</v>
      </c>
      <c r="N18" s="162"/>
      <c r="O18" s="162">
        <f>SUM(O19:O24)</f>
        <v>19.71</v>
      </c>
      <c r="P18" s="162"/>
      <c r="Q18" s="162">
        <f>SUM(Q19:Q24)</f>
        <v>0</v>
      </c>
      <c r="R18" s="163"/>
      <c r="S18" s="163"/>
      <c r="T18" s="163"/>
      <c r="U18" s="163"/>
      <c r="V18" s="163">
        <f>SUM(V19:V24)</f>
        <v>55.87</v>
      </c>
      <c r="W18" s="163"/>
      <c r="X18" s="163"/>
      <c r="Y18" s="163"/>
      <c r="AG18" t="s">
        <v>101</v>
      </c>
    </row>
    <row r="19" spans="1:60" outlineLevel="1" x14ac:dyDescent="0.2">
      <c r="A19" s="177">
        <v>7</v>
      </c>
      <c r="B19" s="178" t="s">
        <v>126</v>
      </c>
      <c r="C19" s="185" t="s">
        <v>127</v>
      </c>
      <c r="D19" s="179" t="s">
        <v>121</v>
      </c>
      <c r="E19" s="180">
        <v>110</v>
      </c>
      <c r="F19" s="181"/>
      <c r="G19" s="182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8.0960000000000004E-2</v>
      </c>
      <c r="O19" s="157">
        <f>ROUND(E19*N19,2)</f>
        <v>8.91</v>
      </c>
      <c r="P19" s="157">
        <v>0</v>
      </c>
      <c r="Q19" s="157">
        <f>ROUND(E19*P19,2)</f>
        <v>0</v>
      </c>
      <c r="R19" s="158"/>
      <c r="S19" s="158" t="s">
        <v>122</v>
      </c>
      <c r="T19" s="158" t="s">
        <v>122</v>
      </c>
      <c r="U19" s="158">
        <v>2.3E-2</v>
      </c>
      <c r="V19" s="158">
        <f>ROUND(E19*U19,2)</f>
        <v>2.5299999999999998</v>
      </c>
      <c r="W19" s="158"/>
      <c r="X19" s="158" t="s">
        <v>107</v>
      </c>
      <c r="Y19" s="158" t="s">
        <v>108</v>
      </c>
      <c r="Z19" s="147"/>
      <c r="AA19" s="147"/>
      <c r="AB19" s="147"/>
      <c r="AC19" s="147"/>
      <c r="AD19" s="147"/>
      <c r="AE19" s="147"/>
      <c r="AF19" s="147"/>
      <c r="AG19" s="147" t="s">
        <v>109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1">
        <v>8</v>
      </c>
      <c r="B20" s="172" t="s">
        <v>128</v>
      </c>
      <c r="C20" s="186" t="s">
        <v>129</v>
      </c>
      <c r="D20" s="173" t="s">
        <v>121</v>
      </c>
      <c r="E20" s="174">
        <v>110</v>
      </c>
      <c r="F20" s="175"/>
      <c r="G20" s="176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7.3899999999999993E-2</v>
      </c>
      <c r="O20" s="157">
        <f>ROUND(E20*N20,2)</f>
        <v>8.1300000000000008</v>
      </c>
      <c r="P20" s="157">
        <v>0</v>
      </c>
      <c r="Q20" s="157">
        <f>ROUND(E20*P20,2)</f>
        <v>0</v>
      </c>
      <c r="R20" s="158"/>
      <c r="S20" s="158" t="s">
        <v>122</v>
      </c>
      <c r="T20" s="158" t="s">
        <v>122</v>
      </c>
      <c r="U20" s="158">
        <v>0.47799999999999998</v>
      </c>
      <c r="V20" s="158">
        <f>ROUND(E20*U20,2)</f>
        <v>52.58</v>
      </c>
      <c r="W20" s="158"/>
      <c r="X20" s="158" t="s">
        <v>107</v>
      </c>
      <c r="Y20" s="158" t="s">
        <v>108</v>
      </c>
      <c r="Z20" s="147"/>
      <c r="AA20" s="147"/>
      <c r="AB20" s="147"/>
      <c r="AC20" s="147"/>
      <c r="AD20" s="147"/>
      <c r="AE20" s="147"/>
      <c r="AF20" s="147"/>
      <c r="AG20" s="147" t="s">
        <v>109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2" x14ac:dyDescent="0.2">
      <c r="A21" s="154"/>
      <c r="B21" s="155"/>
      <c r="C21" s="187" t="s">
        <v>130</v>
      </c>
      <c r="D21" s="160"/>
      <c r="E21" s="161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124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87" t="s">
        <v>125</v>
      </c>
      <c r="D22" s="160"/>
      <c r="E22" s="161">
        <v>110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124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1">
        <v>9</v>
      </c>
      <c r="B23" s="172" t="s">
        <v>131</v>
      </c>
      <c r="C23" s="186" t="s">
        <v>132</v>
      </c>
      <c r="D23" s="173" t="s">
        <v>121</v>
      </c>
      <c r="E23" s="174">
        <v>33</v>
      </c>
      <c r="F23" s="175"/>
      <c r="G23" s="176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7">
        <v>8.0960000000000004E-2</v>
      </c>
      <c r="O23" s="157">
        <f>ROUND(E23*N23,2)</f>
        <v>2.67</v>
      </c>
      <c r="P23" s="157">
        <v>0</v>
      </c>
      <c r="Q23" s="157">
        <f>ROUND(E23*P23,2)</f>
        <v>0</v>
      </c>
      <c r="R23" s="158"/>
      <c r="S23" s="158" t="s">
        <v>105</v>
      </c>
      <c r="T23" s="158" t="s">
        <v>106</v>
      </c>
      <c r="U23" s="158">
        <v>2.3E-2</v>
      </c>
      <c r="V23" s="158">
        <f>ROUND(E23*U23,2)</f>
        <v>0.76</v>
      </c>
      <c r="W23" s="158"/>
      <c r="X23" s="158" t="s">
        <v>107</v>
      </c>
      <c r="Y23" s="158" t="s">
        <v>108</v>
      </c>
      <c r="Z23" s="147"/>
      <c r="AA23" s="147"/>
      <c r="AB23" s="147"/>
      <c r="AC23" s="147"/>
      <c r="AD23" s="147"/>
      <c r="AE23" s="147"/>
      <c r="AF23" s="147"/>
      <c r="AG23" s="147" t="s">
        <v>109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7" t="s">
        <v>133</v>
      </c>
      <c r="D24" s="160"/>
      <c r="E24" s="161">
        <v>33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124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4" t="s">
        <v>100</v>
      </c>
      <c r="B25" s="165" t="s">
        <v>57</v>
      </c>
      <c r="C25" s="184" t="s">
        <v>58</v>
      </c>
      <c r="D25" s="166"/>
      <c r="E25" s="167"/>
      <c r="F25" s="168"/>
      <c r="G25" s="169">
        <f>SUMIF(AG26:AG27,"&lt;&gt;NOR",G26:G27)</f>
        <v>0</v>
      </c>
      <c r="H25" s="163"/>
      <c r="I25" s="163">
        <f>SUM(I26:I27)</f>
        <v>0</v>
      </c>
      <c r="J25" s="163"/>
      <c r="K25" s="163">
        <f>SUM(K26:K27)</f>
        <v>0</v>
      </c>
      <c r="L25" s="163"/>
      <c r="M25" s="163">
        <f>SUM(M26:M27)</f>
        <v>0</v>
      </c>
      <c r="N25" s="162"/>
      <c r="O25" s="162">
        <f>SUM(O26:O27)</f>
        <v>3.64</v>
      </c>
      <c r="P25" s="162"/>
      <c r="Q25" s="162">
        <f>SUM(Q26:Q27)</f>
        <v>0</v>
      </c>
      <c r="R25" s="163"/>
      <c r="S25" s="163"/>
      <c r="T25" s="163"/>
      <c r="U25" s="163"/>
      <c r="V25" s="163">
        <f>SUM(V26:V27)</f>
        <v>52.42</v>
      </c>
      <c r="W25" s="163"/>
      <c r="X25" s="163"/>
      <c r="Y25" s="163"/>
      <c r="AG25" t="s">
        <v>101</v>
      </c>
    </row>
    <row r="26" spans="1:60" outlineLevel="1" x14ac:dyDescent="0.2">
      <c r="A26" s="171">
        <v>10</v>
      </c>
      <c r="B26" s="172" t="s">
        <v>134</v>
      </c>
      <c r="C26" s="186" t="s">
        <v>135</v>
      </c>
      <c r="D26" s="173" t="s">
        <v>121</v>
      </c>
      <c r="E26" s="174">
        <v>124.8</v>
      </c>
      <c r="F26" s="175"/>
      <c r="G26" s="176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2.9139999999999999E-2</v>
      </c>
      <c r="O26" s="157">
        <f>ROUND(E26*N26,2)</f>
        <v>3.64</v>
      </c>
      <c r="P26" s="157">
        <v>0</v>
      </c>
      <c r="Q26" s="157">
        <f>ROUND(E26*P26,2)</f>
        <v>0</v>
      </c>
      <c r="R26" s="158"/>
      <c r="S26" s="158" t="s">
        <v>122</v>
      </c>
      <c r="T26" s="158" t="s">
        <v>122</v>
      </c>
      <c r="U26" s="158">
        <v>0.42</v>
      </c>
      <c r="V26" s="158">
        <f>ROUND(E26*U26,2)</f>
        <v>52.42</v>
      </c>
      <c r="W26" s="158"/>
      <c r="X26" s="158" t="s">
        <v>107</v>
      </c>
      <c r="Y26" s="158" t="s">
        <v>108</v>
      </c>
      <c r="Z26" s="147"/>
      <c r="AA26" s="147"/>
      <c r="AB26" s="147"/>
      <c r="AC26" s="147"/>
      <c r="AD26" s="147"/>
      <c r="AE26" s="147"/>
      <c r="AF26" s="147"/>
      <c r="AG26" s="147" t="s">
        <v>109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7" t="s">
        <v>136</v>
      </c>
      <c r="D27" s="160"/>
      <c r="E27" s="161">
        <v>124.8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124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164" t="s">
        <v>100</v>
      </c>
      <c r="B28" s="165" t="s">
        <v>59</v>
      </c>
      <c r="C28" s="184" t="s">
        <v>60</v>
      </c>
      <c r="D28" s="166"/>
      <c r="E28" s="167"/>
      <c r="F28" s="168"/>
      <c r="G28" s="169">
        <f>SUMIF(AG29:AG35,"&lt;&gt;NOR",G29:G35)</f>
        <v>0</v>
      </c>
      <c r="H28" s="163"/>
      <c r="I28" s="163">
        <f>SUM(I29:I35)</f>
        <v>0</v>
      </c>
      <c r="J28" s="163"/>
      <c r="K28" s="163">
        <f>SUM(K29:K35)</f>
        <v>0</v>
      </c>
      <c r="L28" s="163"/>
      <c r="M28" s="163">
        <f>SUM(M29:M35)</f>
        <v>0</v>
      </c>
      <c r="N28" s="162"/>
      <c r="O28" s="162">
        <f>SUM(O29:O35)</f>
        <v>0</v>
      </c>
      <c r="P28" s="162"/>
      <c r="Q28" s="162">
        <f>SUM(Q29:Q35)</f>
        <v>0</v>
      </c>
      <c r="R28" s="163"/>
      <c r="S28" s="163"/>
      <c r="T28" s="163"/>
      <c r="U28" s="163"/>
      <c r="V28" s="163">
        <f>SUM(V29:V35)</f>
        <v>0</v>
      </c>
      <c r="W28" s="163"/>
      <c r="X28" s="163"/>
      <c r="Y28" s="163"/>
      <c r="AG28" t="s">
        <v>101</v>
      </c>
    </row>
    <row r="29" spans="1:60" ht="22.5" outlineLevel="1" x14ac:dyDescent="0.2">
      <c r="A29" s="171">
        <v>11</v>
      </c>
      <c r="B29" s="172" t="s">
        <v>137</v>
      </c>
      <c r="C29" s="186" t="s">
        <v>138</v>
      </c>
      <c r="D29" s="173" t="s">
        <v>139</v>
      </c>
      <c r="E29" s="174">
        <v>160</v>
      </c>
      <c r="F29" s="175"/>
      <c r="G29" s="176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7">
        <v>0</v>
      </c>
      <c r="O29" s="157">
        <f>ROUND(E29*N29,2)</f>
        <v>0</v>
      </c>
      <c r="P29" s="157">
        <v>0</v>
      </c>
      <c r="Q29" s="157">
        <f>ROUND(E29*P29,2)</f>
        <v>0</v>
      </c>
      <c r="R29" s="158"/>
      <c r="S29" s="158" t="s">
        <v>105</v>
      </c>
      <c r="T29" s="158" t="s">
        <v>106</v>
      </c>
      <c r="U29" s="158">
        <v>0</v>
      </c>
      <c r="V29" s="158">
        <f>ROUND(E29*U29,2)</f>
        <v>0</v>
      </c>
      <c r="W29" s="158"/>
      <c r="X29" s="158" t="s">
        <v>107</v>
      </c>
      <c r="Y29" s="158" t="s">
        <v>108</v>
      </c>
      <c r="Z29" s="147"/>
      <c r="AA29" s="147"/>
      <c r="AB29" s="147"/>
      <c r="AC29" s="147"/>
      <c r="AD29" s="147"/>
      <c r="AE29" s="147"/>
      <c r="AF29" s="147"/>
      <c r="AG29" s="147" t="s">
        <v>109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87" t="s">
        <v>140</v>
      </c>
      <c r="D30" s="160"/>
      <c r="E30" s="161">
        <v>160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124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1">
        <v>12</v>
      </c>
      <c r="B31" s="172" t="s">
        <v>141</v>
      </c>
      <c r="C31" s="186" t="s">
        <v>142</v>
      </c>
      <c r="D31" s="173" t="s">
        <v>139</v>
      </c>
      <c r="E31" s="174">
        <v>32</v>
      </c>
      <c r="F31" s="175"/>
      <c r="G31" s="176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0</v>
      </c>
      <c r="O31" s="157">
        <f>ROUND(E31*N31,2)</f>
        <v>0</v>
      </c>
      <c r="P31" s="157">
        <v>0</v>
      </c>
      <c r="Q31" s="157">
        <f>ROUND(E31*P31,2)</f>
        <v>0</v>
      </c>
      <c r="R31" s="158"/>
      <c r="S31" s="158" t="s">
        <v>105</v>
      </c>
      <c r="T31" s="158" t="s">
        <v>106</v>
      </c>
      <c r="U31" s="158">
        <v>0</v>
      </c>
      <c r="V31" s="158">
        <f>ROUND(E31*U31,2)</f>
        <v>0</v>
      </c>
      <c r="W31" s="158"/>
      <c r="X31" s="158" t="s">
        <v>107</v>
      </c>
      <c r="Y31" s="158" t="s">
        <v>108</v>
      </c>
      <c r="Z31" s="147"/>
      <c r="AA31" s="147"/>
      <c r="AB31" s="147"/>
      <c r="AC31" s="147"/>
      <c r="AD31" s="147"/>
      <c r="AE31" s="147"/>
      <c r="AF31" s="147"/>
      <c r="AG31" s="147" t="s">
        <v>109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7" t="s">
        <v>143</v>
      </c>
      <c r="D32" s="160"/>
      <c r="E32" s="161">
        <v>32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124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7">
        <v>13</v>
      </c>
      <c r="B33" s="178" t="s">
        <v>144</v>
      </c>
      <c r="C33" s="185" t="s">
        <v>145</v>
      </c>
      <c r="D33" s="179" t="s">
        <v>139</v>
      </c>
      <c r="E33" s="180">
        <v>160</v>
      </c>
      <c r="F33" s="181"/>
      <c r="G33" s="182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105</v>
      </c>
      <c r="T33" s="158" t="s">
        <v>106</v>
      </c>
      <c r="U33" s="158">
        <v>0</v>
      </c>
      <c r="V33" s="158">
        <f>ROUND(E33*U33,2)</f>
        <v>0</v>
      </c>
      <c r="W33" s="158"/>
      <c r="X33" s="158" t="s">
        <v>107</v>
      </c>
      <c r="Y33" s="158" t="s">
        <v>108</v>
      </c>
      <c r="Z33" s="147"/>
      <c r="AA33" s="147"/>
      <c r="AB33" s="147"/>
      <c r="AC33" s="147"/>
      <c r="AD33" s="147"/>
      <c r="AE33" s="147"/>
      <c r="AF33" s="147"/>
      <c r="AG33" s="147" t="s">
        <v>109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1">
        <v>14</v>
      </c>
      <c r="B34" s="172" t="s">
        <v>146</v>
      </c>
      <c r="C34" s="186" t="s">
        <v>147</v>
      </c>
      <c r="D34" s="173" t="s">
        <v>139</v>
      </c>
      <c r="E34" s="174">
        <v>320</v>
      </c>
      <c r="F34" s="175"/>
      <c r="G34" s="176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21</v>
      </c>
      <c r="M34" s="158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8"/>
      <c r="S34" s="158" t="s">
        <v>105</v>
      </c>
      <c r="T34" s="158" t="s">
        <v>106</v>
      </c>
      <c r="U34" s="158">
        <v>0</v>
      </c>
      <c r="V34" s="158">
        <f>ROUND(E34*U34,2)</f>
        <v>0</v>
      </c>
      <c r="W34" s="158"/>
      <c r="X34" s="158" t="s">
        <v>107</v>
      </c>
      <c r="Y34" s="158" t="s">
        <v>108</v>
      </c>
      <c r="Z34" s="147"/>
      <c r="AA34" s="147"/>
      <c r="AB34" s="147"/>
      <c r="AC34" s="147"/>
      <c r="AD34" s="147"/>
      <c r="AE34" s="147"/>
      <c r="AF34" s="147"/>
      <c r="AG34" s="147" t="s">
        <v>109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87" t="s">
        <v>148</v>
      </c>
      <c r="D35" s="160"/>
      <c r="E35" s="161">
        <v>320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124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64" t="s">
        <v>100</v>
      </c>
      <c r="B36" s="165" t="s">
        <v>61</v>
      </c>
      <c r="C36" s="184" t="s">
        <v>62</v>
      </c>
      <c r="D36" s="166"/>
      <c r="E36" s="167"/>
      <c r="F36" s="168"/>
      <c r="G36" s="169">
        <f>SUMIF(AG37:AG50,"&lt;&gt;NOR",G37:G50)</f>
        <v>0</v>
      </c>
      <c r="H36" s="163"/>
      <c r="I36" s="163">
        <f>SUM(I37:I50)</f>
        <v>0</v>
      </c>
      <c r="J36" s="163"/>
      <c r="K36" s="163">
        <f>SUM(K37:K50)</f>
        <v>0</v>
      </c>
      <c r="L36" s="163"/>
      <c r="M36" s="163">
        <f>SUM(M37:M50)</f>
        <v>0</v>
      </c>
      <c r="N36" s="162"/>
      <c r="O36" s="162">
        <f>SUM(O37:O50)</f>
        <v>0</v>
      </c>
      <c r="P36" s="162"/>
      <c r="Q36" s="162">
        <f>SUM(Q37:Q50)</f>
        <v>23.8</v>
      </c>
      <c r="R36" s="163"/>
      <c r="S36" s="163"/>
      <c r="T36" s="163"/>
      <c r="U36" s="163"/>
      <c r="V36" s="163">
        <f>SUM(V37:V50)</f>
        <v>117.03</v>
      </c>
      <c r="W36" s="163"/>
      <c r="X36" s="163"/>
      <c r="Y36" s="163"/>
      <c r="AG36" t="s">
        <v>101</v>
      </c>
    </row>
    <row r="37" spans="1:60" outlineLevel="1" x14ac:dyDescent="0.2">
      <c r="A37" s="171">
        <v>15</v>
      </c>
      <c r="B37" s="172" t="s">
        <v>149</v>
      </c>
      <c r="C37" s="186" t="s">
        <v>150</v>
      </c>
      <c r="D37" s="173" t="s">
        <v>151</v>
      </c>
      <c r="E37" s="174">
        <v>3.7440000000000002</v>
      </c>
      <c r="F37" s="175"/>
      <c r="G37" s="176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7">
        <v>0</v>
      </c>
      <c r="O37" s="157">
        <f>ROUND(E37*N37,2)</f>
        <v>0</v>
      </c>
      <c r="P37" s="157">
        <v>2.2000000000000002</v>
      </c>
      <c r="Q37" s="157">
        <f>ROUND(E37*P37,2)</f>
        <v>8.24</v>
      </c>
      <c r="R37" s="158"/>
      <c r="S37" s="158" t="s">
        <v>122</v>
      </c>
      <c r="T37" s="158" t="s">
        <v>106</v>
      </c>
      <c r="U37" s="158">
        <v>13.05</v>
      </c>
      <c r="V37" s="158">
        <f>ROUND(E37*U37,2)</f>
        <v>48.86</v>
      </c>
      <c r="W37" s="158"/>
      <c r="X37" s="158" t="s">
        <v>107</v>
      </c>
      <c r="Y37" s="158" t="s">
        <v>108</v>
      </c>
      <c r="Z37" s="147"/>
      <c r="AA37" s="147"/>
      <c r="AB37" s="147"/>
      <c r="AC37" s="147"/>
      <c r="AD37" s="147"/>
      <c r="AE37" s="147"/>
      <c r="AF37" s="147"/>
      <c r="AG37" s="147" t="s">
        <v>109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87" t="s">
        <v>152</v>
      </c>
      <c r="D38" s="160"/>
      <c r="E38" s="161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124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87" t="s">
        <v>153</v>
      </c>
      <c r="D39" s="160"/>
      <c r="E39" s="161">
        <v>3.7440000000000002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124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1">
        <v>16</v>
      </c>
      <c r="B40" s="172" t="s">
        <v>154</v>
      </c>
      <c r="C40" s="186" t="s">
        <v>155</v>
      </c>
      <c r="D40" s="173" t="s">
        <v>121</v>
      </c>
      <c r="E40" s="174">
        <v>174.8</v>
      </c>
      <c r="F40" s="175"/>
      <c r="G40" s="176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7">
        <v>0</v>
      </c>
      <c r="O40" s="157">
        <f>ROUND(E40*N40,2)</f>
        <v>0</v>
      </c>
      <c r="P40" s="157">
        <v>8.8999999999999996E-2</v>
      </c>
      <c r="Q40" s="157">
        <f>ROUND(E40*P40,2)</f>
        <v>15.56</v>
      </c>
      <c r="R40" s="158"/>
      <c r="S40" s="158" t="s">
        <v>122</v>
      </c>
      <c r="T40" s="158" t="s">
        <v>122</v>
      </c>
      <c r="U40" s="158">
        <v>0.39</v>
      </c>
      <c r="V40" s="158">
        <f>ROUND(E40*U40,2)</f>
        <v>68.17</v>
      </c>
      <c r="W40" s="158"/>
      <c r="X40" s="158" t="s">
        <v>107</v>
      </c>
      <c r="Y40" s="158" t="s">
        <v>108</v>
      </c>
      <c r="Z40" s="147"/>
      <c r="AA40" s="147"/>
      <c r="AB40" s="147"/>
      <c r="AC40" s="147"/>
      <c r="AD40" s="147"/>
      <c r="AE40" s="147"/>
      <c r="AF40" s="147"/>
      <c r="AG40" s="147" t="s">
        <v>112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7" t="s">
        <v>152</v>
      </c>
      <c r="D41" s="160"/>
      <c r="E41" s="161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124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87" t="s">
        <v>136</v>
      </c>
      <c r="D42" s="160"/>
      <c r="E42" s="161">
        <v>124.8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124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87" t="s">
        <v>156</v>
      </c>
      <c r="D43" s="160"/>
      <c r="E43" s="161"/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124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87" t="s">
        <v>157</v>
      </c>
      <c r="D44" s="160"/>
      <c r="E44" s="161">
        <v>50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124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1">
        <v>17</v>
      </c>
      <c r="B45" s="172" t="s">
        <v>158</v>
      </c>
      <c r="C45" s="186" t="s">
        <v>159</v>
      </c>
      <c r="D45" s="173" t="s">
        <v>139</v>
      </c>
      <c r="E45" s="174">
        <v>160</v>
      </c>
      <c r="F45" s="175"/>
      <c r="G45" s="176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7">
        <v>0</v>
      </c>
      <c r="O45" s="157">
        <f>ROUND(E45*N45,2)</f>
        <v>0</v>
      </c>
      <c r="P45" s="157">
        <v>0</v>
      </c>
      <c r="Q45" s="157">
        <f>ROUND(E45*P45,2)</f>
        <v>0</v>
      </c>
      <c r="R45" s="158"/>
      <c r="S45" s="158" t="s">
        <v>105</v>
      </c>
      <c r="T45" s="158" t="s">
        <v>106</v>
      </c>
      <c r="U45" s="158">
        <v>0</v>
      </c>
      <c r="V45" s="158">
        <f>ROUND(E45*U45,2)</f>
        <v>0</v>
      </c>
      <c r="W45" s="158"/>
      <c r="X45" s="158" t="s">
        <v>107</v>
      </c>
      <c r="Y45" s="158" t="s">
        <v>108</v>
      </c>
      <c r="Z45" s="147"/>
      <c r="AA45" s="147"/>
      <c r="AB45" s="147"/>
      <c r="AC45" s="147"/>
      <c r="AD45" s="147"/>
      <c r="AE45" s="147"/>
      <c r="AF45" s="147"/>
      <c r="AG45" s="147" t="s">
        <v>109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7" t="s">
        <v>140</v>
      </c>
      <c r="D46" s="160"/>
      <c r="E46" s="161">
        <v>160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124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1">
        <v>18</v>
      </c>
      <c r="B47" s="172" t="s">
        <v>160</v>
      </c>
      <c r="C47" s="186" t="s">
        <v>161</v>
      </c>
      <c r="D47" s="173" t="s">
        <v>139</v>
      </c>
      <c r="E47" s="174">
        <v>32</v>
      </c>
      <c r="F47" s="175"/>
      <c r="G47" s="176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7">
        <v>0</v>
      </c>
      <c r="O47" s="157">
        <f>ROUND(E47*N47,2)</f>
        <v>0</v>
      </c>
      <c r="P47" s="157">
        <v>0</v>
      </c>
      <c r="Q47" s="157">
        <f>ROUND(E47*P47,2)</f>
        <v>0</v>
      </c>
      <c r="R47" s="158"/>
      <c r="S47" s="158" t="s">
        <v>105</v>
      </c>
      <c r="T47" s="158" t="s">
        <v>106</v>
      </c>
      <c r="U47" s="158">
        <v>0</v>
      </c>
      <c r="V47" s="158">
        <f>ROUND(E47*U47,2)</f>
        <v>0</v>
      </c>
      <c r="W47" s="158"/>
      <c r="X47" s="158" t="s">
        <v>107</v>
      </c>
      <c r="Y47" s="158" t="s">
        <v>108</v>
      </c>
      <c r="Z47" s="147"/>
      <c r="AA47" s="147"/>
      <c r="AB47" s="147"/>
      <c r="AC47" s="147"/>
      <c r="AD47" s="147"/>
      <c r="AE47" s="147"/>
      <c r="AF47" s="147"/>
      <c r="AG47" s="147" t="s">
        <v>109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87" t="s">
        <v>143</v>
      </c>
      <c r="D48" s="160"/>
      <c r="E48" s="161">
        <v>32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124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1">
        <v>19</v>
      </c>
      <c r="B49" s="172" t="s">
        <v>162</v>
      </c>
      <c r="C49" s="186" t="s">
        <v>163</v>
      </c>
      <c r="D49" s="173" t="s">
        <v>139</v>
      </c>
      <c r="E49" s="174">
        <v>210</v>
      </c>
      <c r="F49" s="175"/>
      <c r="G49" s="176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7">
        <v>0</v>
      </c>
      <c r="O49" s="157">
        <f>ROUND(E49*N49,2)</f>
        <v>0</v>
      </c>
      <c r="P49" s="157">
        <v>0</v>
      </c>
      <c r="Q49" s="157">
        <f>ROUND(E49*P49,2)</f>
        <v>0</v>
      </c>
      <c r="R49" s="158"/>
      <c r="S49" s="158" t="s">
        <v>105</v>
      </c>
      <c r="T49" s="158" t="s">
        <v>106</v>
      </c>
      <c r="U49" s="158">
        <v>0</v>
      </c>
      <c r="V49" s="158">
        <f>ROUND(E49*U49,2)</f>
        <v>0</v>
      </c>
      <c r="W49" s="158"/>
      <c r="X49" s="158" t="s">
        <v>107</v>
      </c>
      <c r="Y49" s="158" t="s">
        <v>108</v>
      </c>
      <c r="Z49" s="147"/>
      <c r="AA49" s="147"/>
      <c r="AB49" s="147"/>
      <c r="AC49" s="147"/>
      <c r="AD49" s="147"/>
      <c r="AE49" s="147"/>
      <c r="AF49" s="147"/>
      <c r="AG49" s="147" t="s">
        <v>109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7" t="s">
        <v>164</v>
      </c>
      <c r="D50" s="160"/>
      <c r="E50" s="161">
        <v>210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124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64" t="s">
        <v>100</v>
      </c>
      <c r="B51" s="165" t="s">
        <v>63</v>
      </c>
      <c r="C51" s="184" t="s">
        <v>64</v>
      </c>
      <c r="D51" s="166"/>
      <c r="E51" s="167"/>
      <c r="F51" s="168"/>
      <c r="G51" s="169">
        <f>SUMIF(AG52:AG52,"&lt;&gt;NOR",G52:G52)</f>
        <v>0</v>
      </c>
      <c r="H51" s="163"/>
      <c r="I51" s="163">
        <f>SUM(I52:I52)</f>
        <v>0</v>
      </c>
      <c r="J51" s="163"/>
      <c r="K51" s="163">
        <f>SUM(K52:K52)</f>
        <v>0</v>
      </c>
      <c r="L51" s="163"/>
      <c r="M51" s="163">
        <f>SUM(M52:M52)</f>
        <v>0</v>
      </c>
      <c r="N51" s="162"/>
      <c r="O51" s="162">
        <f>SUM(O52:O52)</f>
        <v>0</v>
      </c>
      <c r="P51" s="162"/>
      <c r="Q51" s="162">
        <f>SUM(Q52:Q52)</f>
        <v>0</v>
      </c>
      <c r="R51" s="163"/>
      <c r="S51" s="163"/>
      <c r="T51" s="163"/>
      <c r="U51" s="163"/>
      <c r="V51" s="163">
        <f>SUM(V52:V52)</f>
        <v>49.02</v>
      </c>
      <c r="W51" s="163"/>
      <c r="X51" s="163"/>
      <c r="Y51" s="163"/>
      <c r="AG51" t="s">
        <v>101</v>
      </c>
    </row>
    <row r="52" spans="1:60" ht="22.5" outlineLevel="1" x14ac:dyDescent="0.2">
      <c r="A52" s="177">
        <v>20</v>
      </c>
      <c r="B52" s="178" t="s">
        <v>165</v>
      </c>
      <c r="C52" s="185" t="s">
        <v>166</v>
      </c>
      <c r="D52" s="179" t="s">
        <v>167</v>
      </c>
      <c r="E52" s="180">
        <v>23.342949999999998</v>
      </c>
      <c r="F52" s="181"/>
      <c r="G52" s="182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7">
        <v>0</v>
      </c>
      <c r="O52" s="157">
        <f>ROUND(E52*N52,2)</f>
        <v>0</v>
      </c>
      <c r="P52" s="157">
        <v>0</v>
      </c>
      <c r="Q52" s="157">
        <f>ROUND(E52*P52,2)</f>
        <v>0</v>
      </c>
      <c r="R52" s="158"/>
      <c r="S52" s="158" t="s">
        <v>122</v>
      </c>
      <c r="T52" s="158" t="s">
        <v>122</v>
      </c>
      <c r="U52" s="158">
        <v>2.1</v>
      </c>
      <c r="V52" s="158">
        <f>ROUND(E52*U52,2)</f>
        <v>49.02</v>
      </c>
      <c r="W52" s="158"/>
      <c r="X52" s="158" t="s">
        <v>168</v>
      </c>
      <c r="Y52" s="158" t="s">
        <v>108</v>
      </c>
      <c r="Z52" s="147"/>
      <c r="AA52" s="147"/>
      <c r="AB52" s="147"/>
      <c r="AC52" s="147"/>
      <c r="AD52" s="147"/>
      <c r="AE52" s="147"/>
      <c r="AF52" s="147"/>
      <c r="AG52" s="147" t="s">
        <v>169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164" t="s">
        <v>100</v>
      </c>
      <c r="B53" s="165" t="s">
        <v>65</v>
      </c>
      <c r="C53" s="184" t="s">
        <v>66</v>
      </c>
      <c r="D53" s="166"/>
      <c r="E53" s="167"/>
      <c r="F53" s="168"/>
      <c r="G53" s="169">
        <f>SUMIF(AG54:AG65,"&lt;&gt;NOR",G54:G65)</f>
        <v>0</v>
      </c>
      <c r="H53" s="163"/>
      <c r="I53" s="163">
        <f>SUM(I54:I65)</f>
        <v>0</v>
      </c>
      <c r="J53" s="163"/>
      <c r="K53" s="163">
        <f>SUM(K54:K65)</f>
        <v>0</v>
      </c>
      <c r="L53" s="163"/>
      <c r="M53" s="163">
        <f>SUM(M54:M65)</f>
        <v>0</v>
      </c>
      <c r="N53" s="162"/>
      <c r="O53" s="162">
        <f>SUM(O54:O65)</f>
        <v>1.1200000000000001</v>
      </c>
      <c r="P53" s="162"/>
      <c r="Q53" s="162">
        <f>SUM(Q54:Q65)</f>
        <v>0</v>
      </c>
      <c r="R53" s="163"/>
      <c r="S53" s="163"/>
      <c r="T53" s="163"/>
      <c r="U53" s="163"/>
      <c r="V53" s="163">
        <f>SUM(V54:V65)</f>
        <v>121.39999999999999</v>
      </c>
      <c r="W53" s="163"/>
      <c r="X53" s="163"/>
      <c r="Y53" s="163"/>
      <c r="AG53" t="s">
        <v>101</v>
      </c>
    </row>
    <row r="54" spans="1:60" outlineLevel="1" x14ac:dyDescent="0.2">
      <c r="A54" s="177">
        <v>21</v>
      </c>
      <c r="B54" s="178" t="s">
        <v>170</v>
      </c>
      <c r="C54" s="185" t="s">
        <v>171</v>
      </c>
      <c r="D54" s="179" t="s">
        <v>121</v>
      </c>
      <c r="E54" s="180">
        <v>239.8</v>
      </c>
      <c r="F54" s="181"/>
      <c r="G54" s="182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7">
        <v>0</v>
      </c>
      <c r="O54" s="157">
        <f>ROUND(E54*N54,2)</f>
        <v>0</v>
      </c>
      <c r="P54" s="157">
        <v>0</v>
      </c>
      <c r="Q54" s="157">
        <f>ROUND(E54*P54,2)</f>
        <v>0</v>
      </c>
      <c r="R54" s="158"/>
      <c r="S54" s="158" t="s">
        <v>122</v>
      </c>
      <c r="T54" s="158" t="s">
        <v>122</v>
      </c>
      <c r="U54" s="158">
        <v>9.5000000000000001E-2</v>
      </c>
      <c r="V54" s="158">
        <f>ROUND(E54*U54,2)</f>
        <v>22.78</v>
      </c>
      <c r="W54" s="158"/>
      <c r="X54" s="158" t="s">
        <v>107</v>
      </c>
      <c r="Y54" s="158" t="s">
        <v>108</v>
      </c>
      <c r="Z54" s="147"/>
      <c r="AA54" s="147"/>
      <c r="AB54" s="147"/>
      <c r="AC54" s="147"/>
      <c r="AD54" s="147"/>
      <c r="AE54" s="147"/>
      <c r="AF54" s="147"/>
      <c r="AG54" s="147" t="s">
        <v>172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1">
        <v>22</v>
      </c>
      <c r="B55" s="172" t="s">
        <v>173</v>
      </c>
      <c r="C55" s="186" t="s">
        <v>174</v>
      </c>
      <c r="D55" s="173" t="s">
        <v>121</v>
      </c>
      <c r="E55" s="174">
        <v>239.8</v>
      </c>
      <c r="F55" s="175"/>
      <c r="G55" s="176">
        <f>ROUND(E55*F55,2)</f>
        <v>0</v>
      </c>
      <c r="H55" s="159"/>
      <c r="I55" s="158">
        <f>ROUND(E55*H55,2)</f>
        <v>0</v>
      </c>
      <c r="J55" s="159"/>
      <c r="K55" s="158">
        <f>ROUND(E55*J55,2)</f>
        <v>0</v>
      </c>
      <c r="L55" s="158">
        <v>21</v>
      </c>
      <c r="M55" s="158">
        <f>G55*(1+L55/100)</f>
        <v>0</v>
      </c>
      <c r="N55" s="157">
        <v>4.1999999999999997E-3</v>
      </c>
      <c r="O55" s="157">
        <f>ROUND(E55*N55,2)</f>
        <v>1.01</v>
      </c>
      <c r="P55" s="157">
        <v>0</v>
      </c>
      <c r="Q55" s="157">
        <f>ROUND(E55*P55,2)</f>
        <v>0</v>
      </c>
      <c r="R55" s="158"/>
      <c r="S55" s="158" t="s">
        <v>122</v>
      </c>
      <c r="T55" s="158" t="s">
        <v>122</v>
      </c>
      <c r="U55" s="158">
        <v>0.26</v>
      </c>
      <c r="V55" s="158">
        <f>ROUND(E55*U55,2)</f>
        <v>62.35</v>
      </c>
      <c r="W55" s="158"/>
      <c r="X55" s="158" t="s">
        <v>107</v>
      </c>
      <c r="Y55" s="158" t="s">
        <v>108</v>
      </c>
      <c r="Z55" s="147"/>
      <c r="AA55" s="147"/>
      <c r="AB55" s="147"/>
      <c r="AC55" s="147"/>
      <c r="AD55" s="147"/>
      <c r="AE55" s="147"/>
      <c r="AF55" s="147"/>
      <c r="AG55" s="147" t="s">
        <v>172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7" t="s">
        <v>152</v>
      </c>
      <c r="D56" s="160"/>
      <c r="E56" s="161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124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7" t="s">
        <v>175</v>
      </c>
      <c r="D57" s="160"/>
      <c r="E57" s="161">
        <v>156.80000000000001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124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87" t="s">
        <v>133</v>
      </c>
      <c r="D58" s="160"/>
      <c r="E58" s="161">
        <v>33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124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87" t="s">
        <v>156</v>
      </c>
      <c r="D59" s="160"/>
      <c r="E59" s="161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124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87" t="s">
        <v>157</v>
      </c>
      <c r="D60" s="160"/>
      <c r="E60" s="161">
        <v>50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124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1">
        <v>23</v>
      </c>
      <c r="B61" s="172" t="s">
        <v>176</v>
      </c>
      <c r="C61" s="186" t="s">
        <v>177</v>
      </c>
      <c r="D61" s="173" t="s">
        <v>139</v>
      </c>
      <c r="E61" s="174">
        <v>320</v>
      </c>
      <c r="F61" s="175"/>
      <c r="G61" s="176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7">
        <v>3.2000000000000003E-4</v>
      </c>
      <c r="O61" s="157">
        <f>ROUND(E61*N61,2)</f>
        <v>0.1</v>
      </c>
      <c r="P61" s="157">
        <v>0</v>
      </c>
      <c r="Q61" s="157">
        <f>ROUND(E61*P61,2)</f>
        <v>0</v>
      </c>
      <c r="R61" s="158"/>
      <c r="S61" s="158" t="s">
        <v>122</v>
      </c>
      <c r="T61" s="158" t="s">
        <v>122</v>
      </c>
      <c r="U61" s="158">
        <v>0.11</v>
      </c>
      <c r="V61" s="158">
        <f>ROUND(E61*U61,2)</f>
        <v>35.200000000000003</v>
      </c>
      <c r="W61" s="158"/>
      <c r="X61" s="158" t="s">
        <v>107</v>
      </c>
      <c r="Y61" s="158" t="s">
        <v>108</v>
      </c>
      <c r="Z61" s="147"/>
      <c r="AA61" s="147"/>
      <c r="AB61" s="147"/>
      <c r="AC61" s="147"/>
      <c r="AD61" s="147"/>
      <c r="AE61" s="147"/>
      <c r="AF61" s="147"/>
      <c r="AG61" s="147" t="s">
        <v>172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2" x14ac:dyDescent="0.2">
      <c r="A62" s="154"/>
      <c r="B62" s="155"/>
      <c r="C62" s="187" t="s">
        <v>178</v>
      </c>
      <c r="D62" s="160"/>
      <c r="E62" s="161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124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87" t="s">
        <v>148</v>
      </c>
      <c r="D63" s="160"/>
      <c r="E63" s="161">
        <v>320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124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1">
        <v>24</v>
      </c>
      <c r="B64" s="172" t="s">
        <v>179</v>
      </c>
      <c r="C64" s="186" t="s">
        <v>180</v>
      </c>
      <c r="D64" s="173" t="s">
        <v>181</v>
      </c>
      <c r="E64" s="174">
        <v>16</v>
      </c>
      <c r="F64" s="175"/>
      <c r="G64" s="176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7">
        <v>4.2999999999999999E-4</v>
      </c>
      <c r="O64" s="157">
        <f>ROUND(E64*N64,2)</f>
        <v>0.01</v>
      </c>
      <c r="P64" s="157">
        <v>0</v>
      </c>
      <c r="Q64" s="157">
        <f>ROUND(E64*P64,2)</f>
        <v>0</v>
      </c>
      <c r="R64" s="158"/>
      <c r="S64" s="158" t="s">
        <v>122</v>
      </c>
      <c r="T64" s="158" t="s">
        <v>122</v>
      </c>
      <c r="U64" s="158">
        <v>6.7000000000000004E-2</v>
      </c>
      <c r="V64" s="158">
        <f>ROUND(E64*U64,2)</f>
        <v>1.07</v>
      </c>
      <c r="W64" s="158"/>
      <c r="X64" s="158" t="s">
        <v>107</v>
      </c>
      <c r="Y64" s="158" t="s">
        <v>108</v>
      </c>
      <c r="Z64" s="147"/>
      <c r="AA64" s="147"/>
      <c r="AB64" s="147"/>
      <c r="AC64" s="147"/>
      <c r="AD64" s="147"/>
      <c r="AE64" s="147"/>
      <c r="AF64" s="147"/>
      <c r="AG64" s="147" t="s">
        <v>172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>
        <v>25</v>
      </c>
      <c r="B65" s="155" t="s">
        <v>182</v>
      </c>
      <c r="C65" s="188" t="s">
        <v>183</v>
      </c>
      <c r="D65" s="156" t="s">
        <v>0</v>
      </c>
      <c r="E65" s="183"/>
      <c r="F65" s="159"/>
      <c r="G65" s="158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21</v>
      </c>
      <c r="M65" s="158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8"/>
      <c r="S65" s="158" t="s">
        <v>122</v>
      </c>
      <c r="T65" s="158" t="s">
        <v>122</v>
      </c>
      <c r="U65" s="158">
        <v>0</v>
      </c>
      <c r="V65" s="158">
        <f>ROUND(E65*U65,2)</f>
        <v>0</v>
      </c>
      <c r="W65" s="158"/>
      <c r="X65" s="158" t="s">
        <v>168</v>
      </c>
      <c r="Y65" s="158" t="s">
        <v>108</v>
      </c>
      <c r="Z65" s="147"/>
      <c r="AA65" s="147"/>
      <c r="AB65" s="147"/>
      <c r="AC65" s="147"/>
      <c r="AD65" s="147"/>
      <c r="AE65" s="147"/>
      <c r="AF65" s="147"/>
      <c r="AG65" s="147" t="s">
        <v>169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x14ac:dyDescent="0.2">
      <c r="A66" s="164" t="s">
        <v>100</v>
      </c>
      <c r="B66" s="165" t="s">
        <v>67</v>
      </c>
      <c r="C66" s="184" t="s">
        <v>68</v>
      </c>
      <c r="D66" s="166"/>
      <c r="E66" s="167"/>
      <c r="F66" s="168"/>
      <c r="G66" s="169">
        <f>SUMIF(AG67:AG84,"&lt;&gt;NOR",G67:G84)</f>
        <v>0</v>
      </c>
      <c r="H66" s="163"/>
      <c r="I66" s="163">
        <f>SUM(I67:I84)</f>
        <v>0</v>
      </c>
      <c r="J66" s="163"/>
      <c r="K66" s="163">
        <f>SUM(K67:K84)</f>
        <v>0</v>
      </c>
      <c r="L66" s="163"/>
      <c r="M66" s="163">
        <f>SUM(M67:M84)</f>
        <v>0</v>
      </c>
      <c r="N66" s="162"/>
      <c r="O66" s="162">
        <f>SUM(O67:O84)</f>
        <v>1.21</v>
      </c>
      <c r="P66" s="162"/>
      <c r="Q66" s="162">
        <f>SUM(Q67:Q84)</f>
        <v>0</v>
      </c>
      <c r="R66" s="163"/>
      <c r="S66" s="163"/>
      <c r="T66" s="163"/>
      <c r="U66" s="163"/>
      <c r="V66" s="163">
        <f>SUM(V67:V84)</f>
        <v>241.96</v>
      </c>
      <c r="W66" s="163"/>
      <c r="X66" s="163"/>
      <c r="Y66" s="163"/>
      <c r="AG66" t="s">
        <v>101</v>
      </c>
    </row>
    <row r="67" spans="1:60" outlineLevel="1" x14ac:dyDescent="0.2">
      <c r="A67" s="177">
        <v>26</v>
      </c>
      <c r="B67" s="178" t="s">
        <v>184</v>
      </c>
      <c r="C67" s="185" t="s">
        <v>185</v>
      </c>
      <c r="D67" s="179" t="s">
        <v>121</v>
      </c>
      <c r="E67" s="180">
        <v>206.8</v>
      </c>
      <c r="F67" s="181"/>
      <c r="G67" s="182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21</v>
      </c>
      <c r="M67" s="158">
        <f>G67*(1+L67/100)</f>
        <v>0</v>
      </c>
      <c r="N67" s="157">
        <v>2.1000000000000001E-4</v>
      </c>
      <c r="O67" s="157">
        <f>ROUND(E67*N67,2)</f>
        <v>0.04</v>
      </c>
      <c r="P67" s="157">
        <v>0</v>
      </c>
      <c r="Q67" s="157">
        <f>ROUND(E67*P67,2)</f>
        <v>0</v>
      </c>
      <c r="R67" s="158"/>
      <c r="S67" s="158" t="s">
        <v>122</v>
      </c>
      <c r="T67" s="158" t="s">
        <v>122</v>
      </c>
      <c r="U67" s="158">
        <v>0.05</v>
      </c>
      <c r="V67" s="158">
        <f>ROUND(E67*U67,2)</f>
        <v>10.34</v>
      </c>
      <c r="W67" s="158"/>
      <c r="X67" s="158" t="s">
        <v>107</v>
      </c>
      <c r="Y67" s="158" t="s">
        <v>108</v>
      </c>
      <c r="Z67" s="147"/>
      <c r="AA67" s="147"/>
      <c r="AB67" s="147"/>
      <c r="AC67" s="147"/>
      <c r="AD67" s="147"/>
      <c r="AE67" s="147"/>
      <c r="AF67" s="147"/>
      <c r="AG67" s="147" t="s">
        <v>172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33.75" outlineLevel="1" x14ac:dyDescent="0.2">
      <c r="A68" s="171">
        <v>27</v>
      </c>
      <c r="B68" s="172" t="s">
        <v>186</v>
      </c>
      <c r="C68" s="186" t="s">
        <v>187</v>
      </c>
      <c r="D68" s="173" t="s">
        <v>121</v>
      </c>
      <c r="E68" s="174">
        <v>206.8</v>
      </c>
      <c r="F68" s="175"/>
      <c r="G68" s="176">
        <f>ROUND(E68*F68,2)</f>
        <v>0</v>
      </c>
      <c r="H68" s="159"/>
      <c r="I68" s="158">
        <f>ROUND(E68*H68,2)</f>
        <v>0</v>
      </c>
      <c r="J68" s="159"/>
      <c r="K68" s="158">
        <f>ROUND(E68*J68,2)</f>
        <v>0</v>
      </c>
      <c r="L68" s="158">
        <v>21</v>
      </c>
      <c r="M68" s="158">
        <f>G68*(1+L68/100)</f>
        <v>0</v>
      </c>
      <c r="N68" s="157">
        <v>5.6699999999999997E-3</v>
      </c>
      <c r="O68" s="157">
        <f>ROUND(E68*N68,2)</f>
        <v>1.17</v>
      </c>
      <c r="P68" s="157">
        <v>0</v>
      </c>
      <c r="Q68" s="157">
        <f>ROUND(E68*P68,2)</f>
        <v>0</v>
      </c>
      <c r="R68" s="158"/>
      <c r="S68" s="158" t="s">
        <v>122</v>
      </c>
      <c r="T68" s="158" t="s">
        <v>122</v>
      </c>
      <c r="U68" s="158">
        <v>1.1200000000000001</v>
      </c>
      <c r="V68" s="158">
        <f>ROUND(E68*U68,2)</f>
        <v>231.62</v>
      </c>
      <c r="W68" s="158"/>
      <c r="X68" s="158" t="s">
        <v>107</v>
      </c>
      <c r="Y68" s="158" t="s">
        <v>108</v>
      </c>
      <c r="Z68" s="147"/>
      <c r="AA68" s="147"/>
      <c r="AB68" s="147"/>
      <c r="AC68" s="147"/>
      <c r="AD68" s="147"/>
      <c r="AE68" s="147"/>
      <c r="AF68" s="147"/>
      <c r="AG68" s="147" t="s">
        <v>172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7" t="s">
        <v>152</v>
      </c>
      <c r="D69" s="160"/>
      <c r="E69" s="161"/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124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7" t="s">
        <v>175</v>
      </c>
      <c r="D70" s="160"/>
      <c r="E70" s="161">
        <v>156.80000000000001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124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7" t="s">
        <v>156</v>
      </c>
      <c r="D71" s="160"/>
      <c r="E71" s="161"/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124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87" t="s">
        <v>157</v>
      </c>
      <c r="D72" s="160"/>
      <c r="E72" s="161">
        <v>50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124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1">
        <v>28</v>
      </c>
      <c r="B73" s="172" t="s">
        <v>188</v>
      </c>
      <c r="C73" s="186" t="s">
        <v>189</v>
      </c>
      <c r="D73" s="173" t="s">
        <v>121</v>
      </c>
      <c r="E73" s="174">
        <v>206.8</v>
      </c>
      <c r="F73" s="175"/>
      <c r="G73" s="176">
        <f>ROUND(E73*F73,2)</f>
        <v>0</v>
      </c>
      <c r="H73" s="159"/>
      <c r="I73" s="158">
        <f>ROUND(E73*H73,2)</f>
        <v>0</v>
      </c>
      <c r="J73" s="159"/>
      <c r="K73" s="158">
        <f>ROUND(E73*J73,2)</f>
        <v>0</v>
      </c>
      <c r="L73" s="158">
        <v>21</v>
      </c>
      <c r="M73" s="158">
        <f>G73*(1+L73/100)</f>
        <v>0</v>
      </c>
      <c r="N73" s="157">
        <v>0</v>
      </c>
      <c r="O73" s="157">
        <f>ROUND(E73*N73,2)</f>
        <v>0</v>
      </c>
      <c r="P73" s="157">
        <v>0</v>
      </c>
      <c r="Q73" s="157">
        <f>ROUND(E73*P73,2)</f>
        <v>0</v>
      </c>
      <c r="R73" s="158"/>
      <c r="S73" s="158" t="s">
        <v>105</v>
      </c>
      <c r="T73" s="158" t="s">
        <v>106</v>
      </c>
      <c r="U73" s="158">
        <v>0</v>
      </c>
      <c r="V73" s="158">
        <f>ROUND(E73*U73,2)</f>
        <v>0</v>
      </c>
      <c r="W73" s="158"/>
      <c r="X73" s="158" t="s">
        <v>107</v>
      </c>
      <c r="Y73" s="158" t="s">
        <v>108</v>
      </c>
      <c r="Z73" s="147"/>
      <c r="AA73" s="147"/>
      <c r="AB73" s="147"/>
      <c r="AC73" s="147"/>
      <c r="AD73" s="147"/>
      <c r="AE73" s="147"/>
      <c r="AF73" s="147"/>
      <c r="AG73" s="147" t="s">
        <v>109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187" t="s">
        <v>175</v>
      </c>
      <c r="D74" s="160"/>
      <c r="E74" s="161">
        <v>156.80000000000001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124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87" t="s">
        <v>156</v>
      </c>
      <c r="D75" s="160"/>
      <c r="E75" s="161"/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124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7" t="s">
        <v>157</v>
      </c>
      <c r="D76" s="160"/>
      <c r="E76" s="161">
        <v>50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124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1">
        <v>29</v>
      </c>
      <c r="B77" s="172" t="s">
        <v>190</v>
      </c>
      <c r="C77" s="186" t="s">
        <v>191</v>
      </c>
      <c r="D77" s="173" t="s">
        <v>121</v>
      </c>
      <c r="E77" s="174">
        <v>52.8</v>
      </c>
      <c r="F77" s="175"/>
      <c r="G77" s="176">
        <f>ROUND(E77*F77,2)</f>
        <v>0</v>
      </c>
      <c r="H77" s="159"/>
      <c r="I77" s="158">
        <f>ROUND(E77*H77,2)</f>
        <v>0</v>
      </c>
      <c r="J77" s="159"/>
      <c r="K77" s="158">
        <f>ROUND(E77*J77,2)</f>
        <v>0</v>
      </c>
      <c r="L77" s="158">
        <v>21</v>
      </c>
      <c r="M77" s="158">
        <f>G77*(1+L77/100)</f>
        <v>0</v>
      </c>
      <c r="N77" s="157">
        <v>0</v>
      </c>
      <c r="O77" s="157">
        <f>ROUND(E77*N77,2)</f>
        <v>0</v>
      </c>
      <c r="P77" s="157">
        <v>0</v>
      </c>
      <c r="Q77" s="157">
        <f>ROUND(E77*P77,2)</f>
        <v>0</v>
      </c>
      <c r="R77" s="158"/>
      <c r="S77" s="158" t="s">
        <v>105</v>
      </c>
      <c r="T77" s="158" t="s">
        <v>106</v>
      </c>
      <c r="U77" s="158">
        <v>0</v>
      </c>
      <c r="V77" s="158">
        <f>ROUND(E77*U77,2)</f>
        <v>0</v>
      </c>
      <c r="W77" s="158"/>
      <c r="X77" s="158" t="s">
        <v>107</v>
      </c>
      <c r="Y77" s="158" t="s">
        <v>108</v>
      </c>
      <c r="Z77" s="147"/>
      <c r="AA77" s="147"/>
      <c r="AB77" s="147"/>
      <c r="AC77" s="147"/>
      <c r="AD77" s="147"/>
      <c r="AE77" s="147"/>
      <c r="AF77" s="147"/>
      <c r="AG77" s="147" t="s">
        <v>112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87" t="s">
        <v>192</v>
      </c>
      <c r="D78" s="160"/>
      <c r="E78" s="161">
        <v>52.8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124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1">
        <v>30</v>
      </c>
      <c r="B79" s="172" t="s">
        <v>193</v>
      </c>
      <c r="C79" s="186" t="s">
        <v>194</v>
      </c>
      <c r="D79" s="173" t="s">
        <v>121</v>
      </c>
      <c r="E79" s="174">
        <v>105.6</v>
      </c>
      <c r="F79" s="175"/>
      <c r="G79" s="176">
        <f>ROUND(E79*F79,2)</f>
        <v>0</v>
      </c>
      <c r="H79" s="159"/>
      <c r="I79" s="158">
        <f>ROUND(E79*H79,2)</f>
        <v>0</v>
      </c>
      <c r="J79" s="159"/>
      <c r="K79" s="158">
        <f>ROUND(E79*J79,2)</f>
        <v>0</v>
      </c>
      <c r="L79" s="158">
        <v>21</v>
      </c>
      <c r="M79" s="158">
        <f>G79*(1+L79/100)</f>
        <v>0</v>
      </c>
      <c r="N79" s="157">
        <v>0</v>
      </c>
      <c r="O79" s="157">
        <f>ROUND(E79*N79,2)</f>
        <v>0</v>
      </c>
      <c r="P79" s="157">
        <v>0</v>
      </c>
      <c r="Q79" s="157">
        <f>ROUND(E79*P79,2)</f>
        <v>0</v>
      </c>
      <c r="R79" s="158"/>
      <c r="S79" s="158" t="s">
        <v>105</v>
      </c>
      <c r="T79" s="158" t="s">
        <v>106</v>
      </c>
      <c r="U79" s="158">
        <v>0</v>
      </c>
      <c r="V79" s="158">
        <f>ROUND(E79*U79,2)</f>
        <v>0</v>
      </c>
      <c r="W79" s="158"/>
      <c r="X79" s="158" t="s">
        <v>107</v>
      </c>
      <c r="Y79" s="158" t="s">
        <v>108</v>
      </c>
      <c r="Z79" s="147"/>
      <c r="AA79" s="147"/>
      <c r="AB79" s="147"/>
      <c r="AC79" s="147"/>
      <c r="AD79" s="147"/>
      <c r="AE79" s="147"/>
      <c r="AF79" s="147"/>
      <c r="AG79" s="147" t="s">
        <v>112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87" t="s">
        <v>195</v>
      </c>
      <c r="D80" s="160"/>
      <c r="E80" s="161">
        <v>105.6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124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1">
        <v>31</v>
      </c>
      <c r="B81" s="172" t="s">
        <v>196</v>
      </c>
      <c r="C81" s="186" t="s">
        <v>197</v>
      </c>
      <c r="D81" s="173" t="s">
        <v>121</v>
      </c>
      <c r="E81" s="174">
        <v>55</v>
      </c>
      <c r="F81" s="175"/>
      <c r="G81" s="176">
        <f>ROUND(E81*F81,2)</f>
        <v>0</v>
      </c>
      <c r="H81" s="159"/>
      <c r="I81" s="158">
        <f>ROUND(E81*H81,2)</f>
        <v>0</v>
      </c>
      <c r="J81" s="159"/>
      <c r="K81" s="158">
        <f>ROUND(E81*J81,2)</f>
        <v>0</v>
      </c>
      <c r="L81" s="158">
        <v>21</v>
      </c>
      <c r="M81" s="158">
        <f>G81*(1+L81/100)</f>
        <v>0</v>
      </c>
      <c r="N81" s="157">
        <v>0</v>
      </c>
      <c r="O81" s="157">
        <f>ROUND(E81*N81,2)</f>
        <v>0</v>
      </c>
      <c r="P81" s="157">
        <v>0</v>
      </c>
      <c r="Q81" s="157">
        <f>ROUND(E81*P81,2)</f>
        <v>0</v>
      </c>
      <c r="R81" s="158"/>
      <c r="S81" s="158" t="s">
        <v>105</v>
      </c>
      <c r="T81" s="158" t="s">
        <v>106</v>
      </c>
      <c r="U81" s="158">
        <v>0</v>
      </c>
      <c r="V81" s="158">
        <f>ROUND(E81*U81,2)</f>
        <v>0</v>
      </c>
      <c r="W81" s="158"/>
      <c r="X81" s="158" t="s">
        <v>107</v>
      </c>
      <c r="Y81" s="158" t="s">
        <v>108</v>
      </c>
      <c r="Z81" s="147"/>
      <c r="AA81" s="147"/>
      <c r="AB81" s="147"/>
      <c r="AC81" s="147"/>
      <c r="AD81" s="147"/>
      <c r="AE81" s="147"/>
      <c r="AF81" s="147"/>
      <c r="AG81" s="147" t="s">
        <v>112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87" t="s">
        <v>156</v>
      </c>
      <c r="D82" s="160"/>
      <c r="E82" s="161"/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124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87" t="s">
        <v>198</v>
      </c>
      <c r="D83" s="160"/>
      <c r="E83" s="161">
        <v>55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124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>
        <v>32</v>
      </c>
      <c r="B84" s="155" t="s">
        <v>199</v>
      </c>
      <c r="C84" s="188" t="s">
        <v>200</v>
      </c>
      <c r="D84" s="156" t="s">
        <v>0</v>
      </c>
      <c r="E84" s="183"/>
      <c r="F84" s="159"/>
      <c r="G84" s="158">
        <f>ROUND(E84*F84,2)</f>
        <v>0</v>
      </c>
      <c r="H84" s="159"/>
      <c r="I84" s="158">
        <f>ROUND(E84*H84,2)</f>
        <v>0</v>
      </c>
      <c r="J84" s="159"/>
      <c r="K84" s="158">
        <f>ROUND(E84*J84,2)</f>
        <v>0</v>
      </c>
      <c r="L84" s="158">
        <v>21</v>
      </c>
      <c r="M84" s="158">
        <f>G84*(1+L84/100)</f>
        <v>0</v>
      </c>
      <c r="N84" s="157">
        <v>0</v>
      </c>
      <c r="O84" s="157">
        <f>ROUND(E84*N84,2)</f>
        <v>0</v>
      </c>
      <c r="P84" s="157">
        <v>0</v>
      </c>
      <c r="Q84" s="157">
        <f>ROUND(E84*P84,2)</f>
        <v>0</v>
      </c>
      <c r="R84" s="158"/>
      <c r="S84" s="158" t="s">
        <v>122</v>
      </c>
      <c r="T84" s="158" t="s">
        <v>122</v>
      </c>
      <c r="U84" s="158">
        <v>0</v>
      </c>
      <c r="V84" s="158">
        <f>ROUND(E84*U84,2)</f>
        <v>0</v>
      </c>
      <c r="W84" s="158"/>
      <c r="X84" s="158" t="s">
        <v>168</v>
      </c>
      <c r="Y84" s="158" t="s">
        <v>108</v>
      </c>
      <c r="Z84" s="147"/>
      <c r="AA84" s="147"/>
      <c r="AB84" s="147"/>
      <c r="AC84" s="147"/>
      <c r="AD84" s="147"/>
      <c r="AE84" s="147"/>
      <c r="AF84" s="147"/>
      <c r="AG84" s="147" t="s">
        <v>169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x14ac:dyDescent="0.2">
      <c r="A85" s="164" t="s">
        <v>100</v>
      </c>
      <c r="B85" s="165" t="s">
        <v>69</v>
      </c>
      <c r="C85" s="184" t="s">
        <v>70</v>
      </c>
      <c r="D85" s="166"/>
      <c r="E85" s="167"/>
      <c r="F85" s="168"/>
      <c r="G85" s="169">
        <f>SUMIF(AG86:AG92,"&lt;&gt;NOR",G86:G92)</f>
        <v>0</v>
      </c>
      <c r="H85" s="163"/>
      <c r="I85" s="163">
        <f>SUM(I86:I92)</f>
        <v>0</v>
      </c>
      <c r="J85" s="163"/>
      <c r="K85" s="163">
        <f>SUM(K86:K92)</f>
        <v>0</v>
      </c>
      <c r="L85" s="163"/>
      <c r="M85" s="163">
        <f>SUM(M86:M92)</f>
        <v>0</v>
      </c>
      <c r="N85" s="162"/>
      <c r="O85" s="162">
        <f>SUM(O86:O92)</f>
        <v>0</v>
      </c>
      <c r="P85" s="162"/>
      <c r="Q85" s="162">
        <f>SUM(Q86:Q92)</f>
        <v>0</v>
      </c>
      <c r="R85" s="163"/>
      <c r="S85" s="163"/>
      <c r="T85" s="163"/>
      <c r="U85" s="163"/>
      <c r="V85" s="163">
        <f>SUM(V86:V92)</f>
        <v>88.36</v>
      </c>
      <c r="W85" s="163"/>
      <c r="X85" s="163"/>
      <c r="Y85" s="163"/>
      <c r="AG85" t="s">
        <v>101</v>
      </c>
    </row>
    <row r="86" spans="1:60" outlineLevel="1" x14ac:dyDescent="0.2">
      <c r="A86" s="177">
        <v>33</v>
      </c>
      <c r="B86" s="178" t="s">
        <v>201</v>
      </c>
      <c r="C86" s="185" t="s">
        <v>202</v>
      </c>
      <c r="D86" s="179" t="s">
        <v>167</v>
      </c>
      <c r="E86" s="180">
        <v>48.543999999999997</v>
      </c>
      <c r="F86" s="181"/>
      <c r="G86" s="182">
        <f t="shared" ref="G86:G92" si="0">ROUND(E86*F86,2)</f>
        <v>0</v>
      </c>
      <c r="H86" s="159"/>
      <c r="I86" s="158">
        <f t="shared" ref="I86:I92" si="1">ROUND(E86*H86,2)</f>
        <v>0</v>
      </c>
      <c r="J86" s="159"/>
      <c r="K86" s="158">
        <f t="shared" ref="K86:K92" si="2">ROUND(E86*J86,2)</f>
        <v>0</v>
      </c>
      <c r="L86" s="158">
        <v>21</v>
      </c>
      <c r="M86" s="158">
        <f t="shared" ref="M86:M92" si="3">G86*(1+L86/100)</f>
        <v>0</v>
      </c>
      <c r="N86" s="157">
        <v>0</v>
      </c>
      <c r="O86" s="157">
        <f t="shared" ref="O86:O92" si="4">ROUND(E86*N86,2)</f>
        <v>0</v>
      </c>
      <c r="P86" s="157">
        <v>0</v>
      </c>
      <c r="Q86" s="157">
        <f t="shared" ref="Q86:Q92" si="5">ROUND(E86*P86,2)</f>
        <v>0</v>
      </c>
      <c r="R86" s="158"/>
      <c r="S86" s="158" t="s">
        <v>122</v>
      </c>
      <c r="T86" s="158" t="s">
        <v>122</v>
      </c>
      <c r="U86" s="158">
        <v>0.27700000000000002</v>
      </c>
      <c r="V86" s="158">
        <f t="shared" ref="V86:V92" si="6">ROUND(E86*U86,2)</f>
        <v>13.45</v>
      </c>
      <c r="W86" s="158"/>
      <c r="X86" s="158" t="s">
        <v>203</v>
      </c>
      <c r="Y86" s="158" t="s">
        <v>108</v>
      </c>
      <c r="Z86" s="147"/>
      <c r="AA86" s="147"/>
      <c r="AB86" s="147"/>
      <c r="AC86" s="147"/>
      <c r="AD86" s="147"/>
      <c r="AE86" s="147"/>
      <c r="AF86" s="147"/>
      <c r="AG86" s="147" t="s">
        <v>204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7">
        <v>34</v>
      </c>
      <c r="B87" s="178" t="s">
        <v>205</v>
      </c>
      <c r="C87" s="185" t="s">
        <v>206</v>
      </c>
      <c r="D87" s="179" t="s">
        <v>167</v>
      </c>
      <c r="E87" s="180">
        <v>48.543999999999997</v>
      </c>
      <c r="F87" s="181"/>
      <c r="G87" s="182">
        <f t="shared" si="0"/>
        <v>0</v>
      </c>
      <c r="H87" s="159"/>
      <c r="I87" s="158">
        <f t="shared" si="1"/>
        <v>0</v>
      </c>
      <c r="J87" s="159"/>
      <c r="K87" s="158">
        <f t="shared" si="2"/>
        <v>0</v>
      </c>
      <c r="L87" s="158">
        <v>21</v>
      </c>
      <c r="M87" s="158">
        <f t="shared" si="3"/>
        <v>0</v>
      </c>
      <c r="N87" s="157">
        <v>0</v>
      </c>
      <c r="O87" s="157">
        <f t="shared" si="4"/>
        <v>0</v>
      </c>
      <c r="P87" s="157">
        <v>0</v>
      </c>
      <c r="Q87" s="157">
        <f t="shared" si="5"/>
        <v>0</v>
      </c>
      <c r="R87" s="158"/>
      <c r="S87" s="158" t="s">
        <v>122</v>
      </c>
      <c r="T87" s="158" t="s">
        <v>122</v>
      </c>
      <c r="U87" s="158">
        <v>0.49</v>
      </c>
      <c r="V87" s="158">
        <f t="shared" si="6"/>
        <v>23.79</v>
      </c>
      <c r="W87" s="158"/>
      <c r="X87" s="158" t="s">
        <v>203</v>
      </c>
      <c r="Y87" s="158" t="s">
        <v>108</v>
      </c>
      <c r="Z87" s="147"/>
      <c r="AA87" s="147"/>
      <c r="AB87" s="147"/>
      <c r="AC87" s="147"/>
      <c r="AD87" s="147"/>
      <c r="AE87" s="147"/>
      <c r="AF87" s="147"/>
      <c r="AG87" s="147" t="s">
        <v>204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7">
        <v>35</v>
      </c>
      <c r="B88" s="178" t="s">
        <v>207</v>
      </c>
      <c r="C88" s="185" t="s">
        <v>208</v>
      </c>
      <c r="D88" s="179" t="s">
        <v>167</v>
      </c>
      <c r="E88" s="180">
        <v>485.44</v>
      </c>
      <c r="F88" s="181"/>
      <c r="G88" s="182">
        <f t="shared" si="0"/>
        <v>0</v>
      </c>
      <c r="H88" s="159"/>
      <c r="I88" s="158">
        <f t="shared" si="1"/>
        <v>0</v>
      </c>
      <c r="J88" s="159"/>
      <c r="K88" s="158">
        <f t="shared" si="2"/>
        <v>0</v>
      </c>
      <c r="L88" s="158">
        <v>21</v>
      </c>
      <c r="M88" s="158">
        <f t="shared" si="3"/>
        <v>0</v>
      </c>
      <c r="N88" s="157">
        <v>0</v>
      </c>
      <c r="O88" s="157">
        <f t="shared" si="4"/>
        <v>0</v>
      </c>
      <c r="P88" s="157">
        <v>0</v>
      </c>
      <c r="Q88" s="157">
        <f t="shared" si="5"/>
        <v>0</v>
      </c>
      <c r="R88" s="158"/>
      <c r="S88" s="158" t="s">
        <v>122</v>
      </c>
      <c r="T88" s="158" t="s">
        <v>122</v>
      </c>
      <c r="U88" s="158">
        <v>0</v>
      </c>
      <c r="V88" s="158">
        <f t="shared" si="6"/>
        <v>0</v>
      </c>
      <c r="W88" s="158"/>
      <c r="X88" s="158" t="s">
        <v>203</v>
      </c>
      <c r="Y88" s="158" t="s">
        <v>108</v>
      </c>
      <c r="Z88" s="147"/>
      <c r="AA88" s="147"/>
      <c r="AB88" s="147"/>
      <c r="AC88" s="147"/>
      <c r="AD88" s="147"/>
      <c r="AE88" s="147"/>
      <c r="AF88" s="147"/>
      <c r="AG88" s="147" t="s">
        <v>204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7">
        <v>36</v>
      </c>
      <c r="B89" s="178" t="s">
        <v>209</v>
      </c>
      <c r="C89" s="185" t="s">
        <v>210</v>
      </c>
      <c r="D89" s="179" t="s">
        <v>167</v>
      </c>
      <c r="E89" s="180">
        <v>48.543999999999997</v>
      </c>
      <c r="F89" s="181"/>
      <c r="G89" s="182">
        <f t="shared" si="0"/>
        <v>0</v>
      </c>
      <c r="H89" s="159"/>
      <c r="I89" s="158">
        <f t="shared" si="1"/>
        <v>0</v>
      </c>
      <c r="J89" s="159"/>
      <c r="K89" s="158">
        <f t="shared" si="2"/>
        <v>0</v>
      </c>
      <c r="L89" s="158">
        <v>21</v>
      </c>
      <c r="M89" s="158">
        <f t="shared" si="3"/>
        <v>0</v>
      </c>
      <c r="N89" s="157">
        <v>0</v>
      </c>
      <c r="O89" s="157">
        <f t="shared" si="4"/>
        <v>0</v>
      </c>
      <c r="P89" s="157">
        <v>0</v>
      </c>
      <c r="Q89" s="157">
        <f t="shared" si="5"/>
        <v>0</v>
      </c>
      <c r="R89" s="158"/>
      <c r="S89" s="158" t="s">
        <v>122</v>
      </c>
      <c r="T89" s="158" t="s">
        <v>122</v>
      </c>
      <c r="U89" s="158">
        <v>0.94199999999999995</v>
      </c>
      <c r="V89" s="158">
        <f t="shared" si="6"/>
        <v>45.73</v>
      </c>
      <c r="W89" s="158"/>
      <c r="X89" s="158" t="s">
        <v>203</v>
      </c>
      <c r="Y89" s="158" t="s">
        <v>108</v>
      </c>
      <c r="Z89" s="147"/>
      <c r="AA89" s="147"/>
      <c r="AB89" s="147"/>
      <c r="AC89" s="147"/>
      <c r="AD89" s="147"/>
      <c r="AE89" s="147"/>
      <c r="AF89" s="147"/>
      <c r="AG89" s="147" t="s">
        <v>204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7">
        <v>37</v>
      </c>
      <c r="B90" s="178" t="s">
        <v>211</v>
      </c>
      <c r="C90" s="185" t="s">
        <v>212</v>
      </c>
      <c r="D90" s="179" t="s">
        <v>167</v>
      </c>
      <c r="E90" s="180">
        <v>48.543999999999997</v>
      </c>
      <c r="F90" s="181"/>
      <c r="G90" s="182">
        <f t="shared" si="0"/>
        <v>0</v>
      </c>
      <c r="H90" s="159"/>
      <c r="I90" s="158">
        <f t="shared" si="1"/>
        <v>0</v>
      </c>
      <c r="J90" s="159"/>
      <c r="K90" s="158">
        <f t="shared" si="2"/>
        <v>0</v>
      </c>
      <c r="L90" s="158">
        <v>21</v>
      </c>
      <c r="M90" s="158">
        <f t="shared" si="3"/>
        <v>0</v>
      </c>
      <c r="N90" s="157">
        <v>0</v>
      </c>
      <c r="O90" s="157">
        <f t="shared" si="4"/>
        <v>0</v>
      </c>
      <c r="P90" s="157">
        <v>0</v>
      </c>
      <c r="Q90" s="157">
        <f t="shared" si="5"/>
        <v>0</v>
      </c>
      <c r="R90" s="158"/>
      <c r="S90" s="158" t="s">
        <v>122</v>
      </c>
      <c r="T90" s="158" t="s">
        <v>122</v>
      </c>
      <c r="U90" s="158">
        <v>0.105</v>
      </c>
      <c r="V90" s="158">
        <f t="shared" si="6"/>
        <v>5.0999999999999996</v>
      </c>
      <c r="W90" s="158"/>
      <c r="X90" s="158" t="s">
        <v>203</v>
      </c>
      <c r="Y90" s="158" t="s">
        <v>108</v>
      </c>
      <c r="Z90" s="147"/>
      <c r="AA90" s="147"/>
      <c r="AB90" s="147"/>
      <c r="AC90" s="147"/>
      <c r="AD90" s="147"/>
      <c r="AE90" s="147"/>
      <c r="AF90" s="147"/>
      <c r="AG90" s="147" t="s">
        <v>204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77">
        <v>38</v>
      </c>
      <c r="B91" s="178" t="s">
        <v>213</v>
      </c>
      <c r="C91" s="185" t="s">
        <v>214</v>
      </c>
      <c r="D91" s="179" t="s">
        <v>167</v>
      </c>
      <c r="E91" s="180">
        <v>48.543999999999997</v>
      </c>
      <c r="F91" s="181"/>
      <c r="G91" s="182">
        <f t="shared" si="0"/>
        <v>0</v>
      </c>
      <c r="H91" s="159"/>
      <c r="I91" s="158">
        <f t="shared" si="1"/>
        <v>0</v>
      </c>
      <c r="J91" s="159"/>
      <c r="K91" s="158">
        <f t="shared" si="2"/>
        <v>0</v>
      </c>
      <c r="L91" s="158">
        <v>21</v>
      </c>
      <c r="M91" s="158">
        <f t="shared" si="3"/>
        <v>0</v>
      </c>
      <c r="N91" s="157">
        <v>0</v>
      </c>
      <c r="O91" s="157">
        <f t="shared" si="4"/>
        <v>0</v>
      </c>
      <c r="P91" s="157">
        <v>0</v>
      </c>
      <c r="Q91" s="157">
        <f t="shared" si="5"/>
        <v>0</v>
      </c>
      <c r="R91" s="158"/>
      <c r="S91" s="158" t="s">
        <v>122</v>
      </c>
      <c r="T91" s="158" t="s">
        <v>122</v>
      </c>
      <c r="U91" s="158">
        <v>0</v>
      </c>
      <c r="V91" s="158">
        <f t="shared" si="6"/>
        <v>0</v>
      </c>
      <c r="W91" s="158"/>
      <c r="X91" s="158" t="s">
        <v>203</v>
      </c>
      <c r="Y91" s="158" t="s">
        <v>108</v>
      </c>
      <c r="Z91" s="147"/>
      <c r="AA91" s="147"/>
      <c r="AB91" s="147"/>
      <c r="AC91" s="147"/>
      <c r="AD91" s="147"/>
      <c r="AE91" s="147"/>
      <c r="AF91" s="147"/>
      <c r="AG91" s="147" t="s">
        <v>204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1">
        <v>39</v>
      </c>
      <c r="B92" s="172" t="s">
        <v>215</v>
      </c>
      <c r="C92" s="186" t="s">
        <v>216</v>
      </c>
      <c r="D92" s="173" t="s">
        <v>167</v>
      </c>
      <c r="E92" s="174">
        <v>48.543999999999997</v>
      </c>
      <c r="F92" s="175"/>
      <c r="G92" s="176">
        <f t="shared" si="0"/>
        <v>0</v>
      </c>
      <c r="H92" s="159"/>
      <c r="I92" s="158">
        <f t="shared" si="1"/>
        <v>0</v>
      </c>
      <c r="J92" s="159"/>
      <c r="K92" s="158">
        <f t="shared" si="2"/>
        <v>0</v>
      </c>
      <c r="L92" s="158">
        <v>21</v>
      </c>
      <c r="M92" s="158">
        <f t="shared" si="3"/>
        <v>0</v>
      </c>
      <c r="N92" s="157">
        <v>0</v>
      </c>
      <c r="O92" s="157">
        <f t="shared" si="4"/>
        <v>0</v>
      </c>
      <c r="P92" s="157">
        <v>0</v>
      </c>
      <c r="Q92" s="157">
        <f t="shared" si="5"/>
        <v>0</v>
      </c>
      <c r="R92" s="158"/>
      <c r="S92" s="158" t="s">
        <v>122</v>
      </c>
      <c r="T92" s="158" t="s">
        <v>122</v>
      </c>
      <c r="U92" s="158">
        <v>6.0000000000000001E-3</v>
      </c>
      <c r="V92" s="158">
        <f t="shared" si="6"/>
        <v>0.28999999999999998</v>
      </c>
      <c r="W92" s="158"/>
      <c r="X92" s="158" t="s">
        <v>203</v>
      </c>
      <c r="Y92" s="158" t="s">
        <v>108</v>
      </c>
      <c r="Z92" s="147"/>
      <c r="AA92" s="147"/>
      <c r="AB92" s="147"/>
      <c r="AC92" s="147"/>
      <c r="AD92" s="147"/>
      <c r="AE92" s="147"/>
      <c r="AF92" s="147"/>
      <c r="AG92" s="147" t="s">
        <v>204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">
      <c r="A93" s="3"/>
      <c r="B93" s="4"/>
      <c r="C93" s="189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AE93">
        <v>15</v>
      </c>
      <c r="AF93">
        <v>21</v>
      </c>
      <c r="AG93" t="s">
        <v>86</v>
      </c>
    </row>
    <row r="94" spans="1:60" x14ac:dyDescent="0.2">
      <c r="A94" s="150"/>
      <c r="B94" s="151" t="s">
        <v>31</v>
      </c>
      <c r="C94" s="190"/>
      <c r="D94" s="152"/>
      <c r="E94" s="153"/>
      <c r="F94" s="153"/>
      <c r="G94" s="170">
        <f>G8+G14+G18+G25+G28+G36+G51+G53+G66+G85</f>
        <v>0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AE94">
        <f>SUMIF(L7:L92,AE93,G7:G92)</f>
        <v>0</v>
      </c>
      <c r="AF94">
        <f>SUMIF(L7:L92,AF93,G7:G92)</f>
        <v>0</v>
      </c>
      <c r="AG94" t="s">
        <v>217</v>
      </c>
    </row>
    <row r="95" spans="1:60" x14ac:dyDescent="0.2">
      <c r="A95" s="3"/>
      <c r="B95" s="4"/>
      <c r="C95" s="189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A96" s="3"/>
      <c r="B96" s="4"/>
      <c r="C96" s="189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33" x14ac:dyDescent="0.2">
      <c r="A97" s="255" t="s">
        <v>218</v>
      </c>
      <c r="B97" s="255"/>
      <c r="C97" s="256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33" x14ac:dyDescent="0.2">
      <c r="A98" s="257"/>
      <c r="B98" s="258"/>
      <c r="C98" s="259"/>
      <c r="D98" s="258"/>
      <c r="E98" s="258"/>
      <c r="F98" s="258"/>
      <c r="G98" s="260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G98" t="s">
        <v>219</v>
      </c>
    </row>
    <row r="99" spans="1:33" x14ac:dyDescent="0.2">
      <c r="A99" s="261"/>
      <c r="B99" s="262"/>
      <c r="C99" s="263"/>
      <c r="D99" s="262"/>
      <c r="E99" s="262"/>
      <c r="F99" s="262"/>
      <c r="G99" s="26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33" x14ac:dyDescent="0.2">
      <c r="A100" s="261"/>
      <c r="B100" s="262"/>
      <c r="C100" s="263"/>
      <c r="D100" s="262"/>
      <c r="E100" s="262"/>
      <c r="F100" s="262"/>
      <c r="G100" s="26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33" x14ac:dyDescent="0.2">
      <c r="A101" s="261"/>
      <c r="B101" s="262"/>
      <c r="C101" s="263"/>
      <c r="D101" s="262"/>
      <c r="E101" s="262"/>
      <c r="F101" s="262"/>
      <c r="G101" s="26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33" x14ac:dyDescent="0.2">
      <c r="A102" s="265"/>
      <c r="B102" s="266"/>
      <c r="C102" s="267"/>
      <c r="D102" s="266"/>
      <c r="E102" s="266"/>
      <c r="F102" s="266"/>
      <c r="G102" s="268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33" x14ac:dyDescent="0.2">
      <c r="A103" s="3"/>
      <c r="B103" s="4"/>
      <c r="C103" s="189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33" x14ac:dyDescent="0.2">
      <c r="C104" s="191"/>
      <c r="D104" s="10"/>
      <c r="AG104" t="s">
        <v>220</v>
      </c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98:G102"/>
    <mergeCell ref="A1:G1"/>
    <mergeCell ref="C2:G2"/>
    <mergeCell ref="C3:G3"/>
    <mergeCell ref="C4:G4"/>
    <mergeCell ref="A97:C97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75E97DEBC2264783D63190C9DAC387" ma:contentTypeVersion="0" ma:contentTypeDescription="Vytvoří nový dokument" ma:contentTypeScope="" ma:versionID="967df1f12e91f156528094f0f795ae8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DCB1F7-F0ED-40EC-932D-E942AF3ECCD9}"/>
</file>

<file path=customXml/itemProps2.xml><?xml version="1.0" encoding="utf-8"?>
<ds:datastoreItem xmlns:ds="http://schemas.openxmlformats.org/officeDocument/2006/customXml" ds:itemID="{D8F89E75-D06A-4EEA-89A8-A894D3B9ACF2}"/>
</file>

<file path=customXml/itemProps3.xml><?xml version="1.0" encoding="utf-8"?>
<ds:datastoreItem xmlns:ds="http://schemas.openxmlformats.org/officeDocument/2006/customXml" ds:itemID="{03036134-612D-462A-9D00-3B76D8C301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Sojka</dc:creator>
  <cp:lastModifiedBy>Andrea Žišková</cp:lastModifiedBy>
  <cp:lastPrinted>2019-03-19T12:27:02Z</cp:lastPrinted>
  <dcterms:created xsi:type="dcterms:W3CDTF">2009-04-08T07:15:50Z</dcterms:created>
  <dcterms:modified xsi:type="dcterms:W3CDTF">2023-01-26T07:05:07Z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0x0101004D75E97DEBC2264783D63190C9DAC387</vt:lpwstr>
  </property>
</Properties>
</file>